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Տեխ.բնութագիր+հրավերի պահանջներ" sheetId="1" r:id="rId1"/>
    <sheet name="Sheet1" sheetId="9" state="hidden" r:id="rId2"/>
    <sheet name="рус" sheetId="7" state="hidden" r:id="rId3"/>
    <sheet name="cank dex 1" sheetId="4" state="hidden" r:id="rId4"/>
    <sheet name="Alteplaz" sheetId="5" state="hidden" r:id="rId5"/>
    <sheet name="heraci" sheetId="2" state="hidden" r:id="rId6"/>
  </sheets>
  <definedNames>
    <definedName name="_xlnm._FilterDatabase" localSheetId="4" hidden="1">Alteplaz!$C$1:$C$2</definedName>
    <definedName name="_xlnm._FilterDatabase" localSheetId="3" hidden="1">'cank dex 1'!$H$1:$H$157</definedName>
    <definedName name="_xlnm._FilterDatabase" localSheetId="0" hidden="1">'Տեխ.բնութագիր+հրավերի պահանջներ'!$C$4:$C$153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 i="9" l="1"/>
  <c r="I8" i="9"/>
  <c r="I7" i="9"/>
  <c r="I6" i="9"/>
  <c r="I5" i="9"/>
  <c r="I4" i="9"/>
  <c r="I3" i="9"/>
  <c r="I2" i="9"/>
  <c r="I1" i="9"/>
  <c r="I133" i="7" l="1"/>
  <c r="I132" i="7"/>
  <c r="I131" i="7"/>
  <c r="I130" i="7"/>
  <c r="I129" i="7"/>
  <c r="I128" i="7"/>
  <c r="I127" i="7"/>
  <c r="I126" i="7"/>
  <c r="I125" i="7"/>
  <c r="I106" i="7"/>
  <c r="I105" i="7"/>
  <c r="I104" i="7"/>
  <c r="I103" i="7"/>
  <c r="I102" i="7"/>
  <c r="I101" i="7"/>
  <c r="I100" i="7"/>
  <c r="I99" i="7"/>
  <c r="I98" i="7"/>
  <c r="I97" i="7"/>
  <c r="I96" i="7"/>
  <c r="I95" i="7"/>
  <c r="I94" i="7"/>
  <c r="I93" i="7"/>
  <c r="I92" i="7"/>
  <c r="I91" i="7"/>
  <c r="I90" i="7"/>
  <c r="I89" i="7"/>
  <c r="I88" i="7"/>
  <c r="I87" i="7"/>
  <c r="I86" i="7"/>
  <c r="I85" i="7"/>
  <c r="I84" i="7"/>
  <c r="I83" i="7"/>
  <c r="I82" i="7"/>
  <c r="I81" i="7"/>
  <c r="I80" i="7"/>
  <c r="I79" i="7"/>
  <c r="I78" i="7"/>
  <c r="I77" i="7"/>
  <c r="I76" i="7"/>
  <c r="I75" i="7"/>
  <c r="I74" i="7"/>
  <c r="I73" i="7"/>
  <c r="I72" i="7"/>
  <c r="I71" i="7"/>
  <c r="I70" i="7"/>
  <c r="I69" i="7"/>
  <c r="I68" i="7"/>
  <c r="I67" i="7"/>
  <c r="I66" i="7"/>
  <c r="I65" i="7"/>
  <c r="I64" i="7"/>
  <c r="I63" i="7"/>
  <c r="I62" i="7"/>
  <c r="I61" i="7"/>
  <c r="I60" i="7"/>
  <c r="I59" i="7"/>
  <c r="I58" i="7"/>
  <c r="I57" i="7"/>
  <c r="I56" i="7"/>
  <c r="I55" i="7"/>
  <c r="I54" i="7"/>
  <c r="I53" i="7"/>
  <c r="I52" i="7"/>
  <c r="I51" i="7"/>
  <c r="I50" i="7"/>
  <c r="I49" i="7"/>
  <c r="I48" i="7"/>
  <c r="I47" i="7"/>
  <c r="I46" i="7"/>
  <c r="I45" i="7"/>
  <c r="I44" i="7"/>
  <c r="I43" i="7"/>
  <c r="I42" i="7"/>
  <c r="I41" i="7"/>
  <c r="I40" i="7"/>
  <c r="I39" i="7"/>
  <c r="I38" i="7"/>
  <c r="I37" i="7"/>
  <c r="I36" i="7"/>
  <c r="I35" i="7"/>
  <c r="I34" i="7"/>
  <c r="I33" i="7"/>
  <c r="I32" i="7"/>
  <c r="I31" i="7"/>
  <c r="I30" i="7"/>
  <c r="I29" i="7"/>
  <c r="I28" i="7"/>
  <c r="I27" i="7"/>
  <c r="I26" i="7"/>
  <c r="I25" i="7"/>
  <c r="I24" i="7"/>
  <c r="I23" i="7"/>
  <c r="I22" i="7"/>
  <c r="I21" i="7"/>
  <c r="I20" i="7"/>
  <c r="I19" i="7"/>
  <c r="I18" i="7"/>
  <c r="I17" i="7"/>
  <c r="I16" i="7"/>
  <c r="I15" i="7"/>
  <c r="I14" i="7"/>
  <c r="I13" i="7"/>
  <c r="I12" i="7"/>
  <c r="I11" i="7"/>
  <c r="I10" i="7"/>
  <c r="I9" i="7"/>
  <c r="I8" i="7"/>
  <c r="I7" i="7"/>
  <c r="I6" i="7"/>
  <c r="I5" i="7"/>
  <c r="I156" i="7" l="1"/>
  <c r="H2" i="5" l="1"/>
  <c r="J2" i="5"/>
  <c r="R2" i="5"/>
  <c r="T2" i="5"/>
  <c r="V2" i="5"/>
  <c r="V152" i="4" l="1"/>
  <c r="T152" i="4"/>
  <c r="R152" i="4"/>
  <c r="J152" i="4"/>
  <c r="V151" i="4"/>
  <c r="T151" i="4"/>
  <c r="R151" i="4"/>
  <c r="J151" i="4"/>
  <c r="V150" i="4"/>
  <c r="T150" i="4"/>
  <c r="R150" i="4"/>
  <c r="J150" i="4"/>
  <c r="V149" i="4"/>
  <c r="T149" i="4"/>
  <c r="R149" i="4"/>
  <c r="J149" i="4"/>
  <c r="V148" i="4"/>
  <c r="T148" i="4"/>
  <c r="R148" i="4"/>
  <c r="J148" i="4"/>
  <c r="V147" i="4"/>
  <c r="T147" i="4"/>
  <c r="R147" i="4"/>
  <c r="J147" i="4"/>
  <c r="V146" i="4"/>
  <c r="T146" i="4"/>
  <c r="R146" i="4"/>
  <c r="J146" i="4"/>
  <c r="V145" i="4"/>
  <c r="T145" i="4"/>
  <c r="R145" i="4"/>
  <c r="J145" i="4"/>
  <c r="V144" i="4"/>
  <c r="T144" i="4"/>
  <c r="R144" i="4"/>
  <c r="J144" i="4"/>
  <c r="V143" i="4"/>
  <c r="T143" i="4"/>
  <c r="R143" i="4"/>
  <c r="J143" i="4"/>
  <c r="V142" i="4"/>
  <c r="T142" i="4"/>
  <c r="R142" i="4"/>
  <c r="J142" i="4"/>
  <c r="V141" i="4"/>
  <c r="T141" i="4"/>
  <c r="R141" i="4"/>
  <c r="J141" i="4"/>
  <c r="H141" i="4"/>
  <c r="V140" i="4"/>
  <c r="T140" i="4"/>
  <c r="R140" i="4"/>
  <c r="J140" i="4"/>
  <c r="H140" i="4"/>
  <c r="V139" i="4"/>
  <c r="T139" i="4"/>
  <c r="R139" i="4"/>
  <c r="J139" i="4"/>
  <c r="V138" i="4"/>
  <c r="T138" i="4"/>
  <c r="R138" i="4"/>
  <c r="J138" i="4"/>
  <c r="V137" i="4"/>
  <c r="T137" i="4"/>
  <c r="R137" i="4"/>
  <c r="J137" i="4"/>
  <c r="V136" i="4"/>
  <c r="T136" i="4"/>
  <c r="R136" i="4"/>
  <c r="J136" i="4"/>
  <c r="V135" i="4"/>
  <c r="T135" i="4"/>
  <c r="R135" i="4"/>
  <c r="J135" i="4"/>
  <c r="V134" i="4"/>
  <c r="T134" i="4"/>
  <c r="R134" i="4"/>
  <c r="J134" i="4"/>
  <c r="V133" i="4"/>
  <c r="T133" i="4"/>
  <c r="R133" i="4"/>
  <c r="J133" i="4"/>
  <c r="V132" i="4"/>
  <c r="T132" i="4"/>
  <c r="R132" i="4"/>
  <c r="J132" i="4"/>
  <c r="V131" i="4"/>
  <c r="T131" i="4"/>
  <c r="R131" i="4"/>
  <c r="J131" i="4"/>
  <c r="V130" i="4"/>
  <c r="T130" i="4"/>
  <c r="R130" i="4"/>
  <c r="J130" i="4"/>
  <c r="H130" i="4"/>
  <c r="V129" i="4"/>
  <c r="T129" i="4"/>
  <c r="R129" i="4"/>
  <c r="J129" i="4"/>
  <c r="V128" i="4"/>
  <c r="T128" i="4"/>
  <c r="R128" i="4"/>
  <c r="J128" i="4"/>
  <c r="H128" i="4"/>
  <c r="V127" i="4"/>
  <c r="T127" i="4"/>
  <c r="R127" i="4"/>
  <c r="J127" i="4"/>
  <c r="V126" i="4"/>
  <c r="T126" i="4"/>
  <c r="R126" i="4"/>
  <c r="J126" i="4"/>
  <c r="V125" i="4"/>
  <c r="T125" i="4"/>
  <c r="R125" i="4"/>
  <c r="J125" i="4"/>
  <c r="V124" i="4"/>
  <c r="T124" i="4"/>
  <c r="R124" i="4"/>
  <c r="J124" i="4"/>
  <c r="V123" i="4"/>
  <c r="T123" i="4"/>
  <c r="R123" i="4"/>
  <c r="J123" i="4"/>
  <c r="V122" i="4"/>
  <c r="T122" i="4"/>
  <c r="R122" i="4"/>
  <c r="J122" i="4"/>
  <c r="V121" i="4"/>
  <c r="T121" i="4"/>
  <c r="R121" i="4"/>
  <c r="J121" i="4"/>
  <c r="V120" i="4"/>
  <c r="T120" i="4"/>
  <c r="R120" i="4"/>
  <c r="J120" i="4"/>
  <c r="V119" i="4"/>
  <c r="T119" i="4"/>
  <c r="R119" i="4"/>
  <c r="J119" i="4"/>
  <c r="H119" i="4"/>
  <c r="V118" i="4"/>
  <c r="T118" i="4"/>
  <c r="R118" i="4"/>
  <c r="J118" i="4"/>
  <c r="V117" i="4"/>
  <c r="T117" i="4"/>
  <c r="R117" i="4"/>
  <c r="J117" i="4"/>
  <c r="H117" i="4"/>
  <c r="V116" i="4"/>
  <c r="T116" i="4"/>
  <c r="R116" i="4"/>
  <c r="J116" i="4"/>
  <c r="V115" i="4"/>
  <c r="T115" i="4"/>
  <c r="R115" i="4"/>
  <c r="J115" i="4"/>
  <c r="V114" i="4"/>
  <c r="T114" i="4"/>
  <c r="R114" i="4"/>
  <c r="J114" i="4"/>
  <c r="H114" i="4"/>
  <c r="V113" i="4"/>
  <c r="T113" i="4"/>
  <c r="R113" i="4"/>
  <c r="J113" i="4"/>
  <c r="H113" i="4"/>
  <c r="V112" i="4"/>
  <c r="T112" i="4"/>
  <c r="R112" i="4"/>
  <c r="J112" i="4"/>
  <c r="V111" i="4"/>
  <c r="T111" i="4"/>
  <c r="R111" i="4"/>
  <c r="J111" i="4"/>
  <c r="H111" i="4"/>
  <c r="V110" i="4"/>
  <c r="T110" i="4"/>
  <c r="R110" i="4"/>
  <c r="J110" i="4"/>
  <c r="V109" i="4"/>
  <c r="T109" i="4"/>
  <c r="R109" i="4"/>
  <c r="J109" i="4"/>
  <c r="V108" i="4"/>
  <c r="T108" i="4"/>
  <c r="R108" i="4"/>
  <c r="J108" i="4"/>
  <c r="V107" i="4"/>
  <c r="T107" i="4"/>
  <c r="R107" i="4"/>
  <c r="J107" i="4"/>
  <c r="V106" i="4"/>
  <c r="T106" i="4"/>
  <c r="R106" i="4"/>
  <c r="J106" i="4"/>
  <c r="V105" i="4"/>
  <c r="T105" i="4"/>
  <c r="R105" i="4"/>
  <c r="J105" i="4"/>
  <c r="V104" i="4"/>
  <c r="T104" i="4"/>
  <c r="R104" i="4"/>
  <c r="J104" i="4"/>
  <c r="V103" i="4"/>
  <c r="T103" i="4"/>
  <c r="R103" i="4"/>
  <c r="J103" i="4"/>
  <c r="V102" i="4"/>
  <c r="T102" i="4"/>
  <c r="R102" i="4"/>
  <c r="J102" i="4"/>
  <c r="V101" i="4"/>
  <c r="T101" i="4"/>
  <c r="R101" i="4"/>
  <c r="J101" i="4"/>
  <c r="H101" i="4"/>
  <c r="V100" i="4"/>
  <c r="T100" i="4"/>
  <c r="R100" i="4"/>
  <c r="J100" i="4"/>
  <c r="V99" i="4"/>
  <c r="T99" i="4"/>
  <c r="R99" i="4"/>
  <c r="J99" i="4"/>
  <c r="H99" i="4"/>
  <c r="V98" i="4"/>
  <c r="T98" i="4"/>
  <c r="R98" i="4"/>
  <c r="J98" i="4"/>
  <c r="V97" i="4"/>
  <c r="T97" i="4"/>
  <c r="R97" i="4"/>
  <c r="J97" i="4"/>
  <c r="V96" i="4"/>
  <c r="T96" i="4"/>
  <c r="R96" i="4"/>
  <c r="J96" i="4"/>
  <c r="V95" i="4"/>
  <c r="T95" i="4"/>
  <c r="R95" i="4"/>
  <c r="J95" i="4"/>
  <c r="V94" i="4"/>
  <c r="T94" i="4"/>
  <c r="R94" i="4"/>
  <c r="J94" i="4"/>
  <c r="H94" i="4"/>
  <c r="V93" i="4"/>
  <c r="T93" i="4"/>
  <c r="R93" i="4"/>
  <c r="J93" i="4"/>
  <c r="V92" i="4"/>
  <c r="T92" i="4"/>
  <c r="R92" i="4"/>
  <c r="J92" i="4"/>
  <c r="V91" i="4"/>
  <c r="T91" i="4"/>
  <c r="R91" i="4"/>
  <c r="J91" i="4"/>
  <c r="V90" i="4"/>
  <c r="T90" i="4"/>
  <c r="R90" i="4"/>
  <c r="J90" i="4"/>
  <c r="H90" i="4"/>
  <c r="V89" i="4"/>
  <c r="T89" i="4"/>
  <c r="R89" i="4"/>
  <c r="J89" i="4"/>
  <c r="H89" i="4"/>
  <c r="V88" i="4"/>
  <c r="T88" i="4"/>
  <c r="R88" i="4"/>
  <c r="J88" i="4"/>
  <c r="V87" i="4"/>
  <c r="T87" i="4"/>
  <c r="R87" i="4"/>
  <c r="J87" i="4"/>
  <c r="V86" i="4"/>
  <c r="T86" i="4"/>
  <c r="R86" i="4"/>
  <c r="J86" i="4"/>
  <c r="H86" i="4"/>
  <c r="V85" i="4"/>
  <c r="T85" i="4"/>
  <c r="R85" i="4"/>
  <c r="J85" i="4"/>
  <c r="H85" i="4"/>
  <c r="V84" i="4"/>
  <c r="T84" i="4"/>
  <c r="R84" i="4"/>
  <c r="J84" i="4"/>
  <c r="H84" i="4"/>
  <c r="V83" i="4"/>
  <c r="T83" i="4"/>
  <c r="R83" i="4"/>
  <c r="J83" i="4"/>
  <c r="V82" i="4"/>
  <c r="T82" i="4"/>
  <c r="R82" i="4"/>
  <c r="J82" i="4"/>
  <c r="H82" i="4"/>
  <c r="V81" i="4"/>
  <c r="T81" i="4"/>
  <c r="R81" i="4"/>
  <c r="J81" i="4"/>
  <c r="V80" i="4"/>
  <c r="T80" i="4"/>
  <c r="R80" i="4"/>
  <c r="J80" i="4"/>
  <c r="V79" i="4"/>
  <c r="T79" i="4"/>
  <c r="R79" i="4"/>
  <c r="J79" i="4"/>
  <c r="V78" i="4"/>
  <c r="T78" i="4"/>
  <c r="R78" i="4"/>
  <c r="J78" i="4"/>
  <c r="H78" i="4"/>
  <c r="V77" i="4"/>
  <c r="T77" i="4"/>
  <c r="R77" i="4"/>
  <c r="J77" i="4"/>
  <c r="V76" i="4"/>
  <c r="T76" i="4"/>
  <c r="R76" i="4"/>
  <c r="J76" i="4"/>
  <c r="V75" i="4"/>
  <c r="T75" i="4"/>
  <c r="R75" i="4"/>
  <c r="J75" i="4"/>
  <c r="V74" i="4"/>
  <c r="T74" i="4"/>
  <c r="R74" i="4"/>
  <c r="J74" i="4"/>
  <c r="V73" i="4"/>
  <c r="T73" i="4"/>
  <c r="R73" i="4"/>
  <c r="J73" i="4"/>
  <c r="V72" i="4"/>
  <c r="T72" i="4"/>
  <c r="R72" i="4"/>
  <c r="J72" i="4"/>
  <c r="H72" i="4"/>
  <c r="V71" i="4"/>
  <c r="T71" i="4"/>
  <c r="R71" i="4"/>
  <c r="J71" i="4"/>
  <c r="V70" i="4"/>
  <c r="T70" i="4"/>
  <c r="R70" i="4"/>
  <c r="J70" i="4"/>
  <c r="H70" i="4"/>
  <c r="V69" i="4"/>
  <c r="T69" i="4"/>
  <c r="R69" i="4"/>
  <c r="J69" i="4"/>
  <c r="V68" i="4"/>
  <c r="T68" i="4"/>
  <c r="R68" i="4"/>
  <c r="J68" i="4"/>
  <c r="V67" i="4"/>
  <c r="T67" i="4"/>
  <c r="R67" i="4"/>
  <c r="J67" i="4"/>
  <c r="V66" i="4"/>
  <c r="T66" i="4"/>
  <c r="R66" i="4"/>
  <c r="J66" i="4"/>
  <c r="H66" i="4"/>
  <c r="V65" i="4"/>
  <c r="T65" i="4"/>
  <c r="R65" i="4"/>
  <c r="J65" i="4"/>
  <c r="H65" i="4"/>
  <c r="V64" i="4"/>
  <c r="T64" i="4"/>
  <c r="R64" i="4"/>
  <c r="J64" i="4"/>
  <c r="V63" i="4"/>
  <c r="T63" i="4"/>
  <c r="R63" i="4"/>
  <c r="J63" i="4"/>
  <c r="H63" i="4"/>
  <c r="V62" i="4"/>
  <c r="T62" i="4"/>
  <c r="R62" i="4"/>
  <c r="J62" i="4"/>
  <c r="V61" i="4"/>
  <c r="T61" i="4"/>
  <c r="R61" i="4"/>
  <c r="J61" i="4"/>
  <c r="V60" i="4"/>
  <c r="T60" i="4"/>
  <c r="R60" i="4"/>
  <c r="J60" i="4"/>
  <c r="H60" i="4"/>
  <c r="V59" i="4"/>
  <c r="T59" i="4"/>
  <c r="R59" i="4"/>
  <c r="J59" i="4"/>
  <c r="V58" i="4"/>
  <c r="T58" i="4"/>
  <c r="R58" i="4"/>
  <c r="J58" i="4"/>
  <c r="H58" i="4"/>
  <c r="V57" i="4"/>
  <c r="T57" i="4"/>
  <c r="R57" i="4"/>
  <c r="J57" i="4"/>
  <c r="H57" i="4"/>
  <c r="V56" i="4"/>
  <c r="T56" i="4"/>
  <c r="R56" i="4"/>
  <c r="J56" i="4"/>
  <c r="V55" i="4"/>
  <c r="T55" i="4"/>
  <c r="R55" i="4"/>
  <c r="J55" i="4"/>
  <c r="H55" i="4"/>
  <c r="V54" i="4"/>
  <c r="T54" i="4"/>
  <c r="R54" i="4"/>
  <c r="J54" i="4"/>
  <c r="V53" i="4"/>
  <c r="T53" i="4"/>
  <c r="R53" i="4"/>
  <c r="J53" i="4"/>
  <c r="V52" i="4"/>
  <c r="T52" i="4"/>
  <c r="R52" i="4"/>
  <c r="J52" i="4"/>
  <c r="V51" i="4"/>
  <c r="T51" i="4"/>
  <c r="R51" i="4"/>
  <c r="J51" i="4"/>
  <c r="H51" i="4"/>
  <c r="V50" i="4"/>
  <c r="T50" i="4"/>
  <c r="R50" i="4"/>
  <c r="J50" i="4"/>
  <c r="V49" i="4"/>
  <c r="T49" i="4"/>
  <c r="R49" i="4"/>
  <c r="J49" i="4"/>
  <c r="V48" i="4"/>
  <c r="T48" i="4"/>
  <c r="R48" i="4"/>
  <c r="J48" i="4"/>
  <c r="H48" i="4"/>
  <c r="V47" i="4"/>
  <c r="T47" i="4"/>
  <c r="R47" i="4"/>
  <c r="J47" i="4"/>
  <c r="H47" i="4"/>
  <c r="V46" i="4"/>
  <c r="T46" i="4"/>
  <c r="R46" i="4"/>
  <c r="J46" i="4"/>
  <c r="H46" i="4"/>
  <c r="V45" i="4"/>
  <c r="T45" i="4"/>
  <c r="R45" i="4"/>
  <c r="J45" i="4"/>
  <c r="V44" i="4"/>
  <c r="T44" i="4"/>
  <c r="R44" i="4"/>
  <c r="J44" i="4"/>
  <c r="H44" i="4"/>
  <c r="V43" i="4"/>
  <c r="T43" i="4"/>
  <c r="R43" i="4"/>
  <c r="J43" i="4"/>
  <c r="H43" i="4"/>
  <c r="V42" i="4"/>
  <c r="T42" i="4"/>
  <c r="R42" i="4"/>
  <c r="J42" i="4"/>
  <c r="V41" i="4"/>
  <c r="T41" i="4"/>
  <c r="R41" i="4"/>
  <c r="J41" i="4"/>
  <c r="H41" i="4"/>
  <c r="V40" i="4"/>
  <c r="T40" i="4"/>
  <c r="R40" i="4"/>
  <c r="J40" i="4"/>
  <c r="H40" i="4"/>
  <c r="V39" i="4"/>
  <c r="T39" i="4"/>
  <c r="R39" i="4"/>
  <c r="J39" i="4"/>
  <c r="V38" i="4"/>
  <c r="T38" i="4"/>
  <c r="R38" i="4"/>
  <c r="J38" i="4"/>
  <c r="V37" i="4"/>
  <c r="T37" i="4"/>
  <c r="R37" i="4"/>
  <c r="J37" i="4"/>
  <c r="H37" i="4"/>
  <c r="V36" i="4"/>
  <c r="T36" i="4"/>
  <c r="R36" i="4"/>
  <c r="J36" i="4"/>
  <c r="V35" i="4"/>
  <c r="T35" i="4"/>
  <c r="R35" i="4"/>
  <c r="J35" i="4"/>
  <c r="V34" i="4"/>
  <c r="T34" i="4"/>
  <c r="R34" i="4"/>
  <c r="J34" i="4"/>
  <c r="V33" i="4"/>
  <c r="T33" i="4"/>
  <c r="R33" i="4"/>
  <c r="J33" i="4"/>
  <c r="V32" i="4"/>
  <c r="T32" i="4"/>
  <c r="R32" i="4"/>
  <c r="J32" i="4"/>
  <c r="H32" i="4"/>
  <c r="V31" i="4"/>
  <c r="T31" i="4"/>
  <c r="R31" i="4"/>
  <c r="J31" i="4"/>
  <c r="V30" i="4"/>
  <c r="T30" i="4"/>
  <c r="R30" i="4"/>
  <c r="J30" i="4"/>
  <c r="H30" i="4"/>
  <c r="V29" i="4"/>
  <c r="T29" i="4"/>
  <c r="R29" i="4"/>
  <c r="J29" i="4"/>
  <c r="V28" i="4"/>
  <c r="T28" i="4"/>
  <c r="R28" i="4"/>
  <c r="J28" i="4"/>
  <c r="V27" i="4"/>
  <c r="T27" i="4"/>
  <c r="R27" i="4"/>
  <c r="J27" i="4"/>
  <c r="V26" i="4"/>
  <c r="T26" i="4"/>
  <c r="R26" i="4"/>
  <c r="J26" i="4"/>
  <c r="V25" i="4"/>
  <c r="T25" i="4"/>
  <c r="R25" i="4"/>
  <c r="J25" i="4"/>
  <c r="V24" i="4"/>
  <c r="T24" i="4"/>
  <c r="R24" i="4"/>
  <c r="J24" i="4"/>
  <c r="V23" i="4"/>
  <c r="T23" i="4"/>
  <c r="R23" i="4"/>
  <c r="J23" i="4"/>
  <c r="H23" i="4"/>
  <c r="V22" i="4"/>
  <c r="T22" i="4"/>
  <c r="R22" i="4"/>
  <c r="J22" i="4"/>
  <c r="H22" i="4"/>
  <c r="V21" i="4"/>
  <c r="T21" i="4"/>
  <c r="R21" i="4"/>
  <c r="J21" i="4"/>
  <c r="H21" i="4"/>
  <c r="V20" i="4"/>
  <c r="T20" i="4"/>
  <c r="R20" i="4"/>
  <c r="J20" i="4"/>
  <c r="V19" i="4"/>
  <c r="T19" i="4"/>
  <c r="R19" i="4"/>
  <c r="J19" i="4"/>
  <c r="V18" i="4"/>
  <c r="T18" i="4"/>
  <c r="R18" i="4"/>
  <c r="J18" i="4"/>
  <c r="H18" i="4"/>
  <c r="V17" i="4"/>
  <c r="T17" i="4"/>
  <c r="R17" i="4"/>
  <c r="J17" i="4"/>
  <c r="V16" i="4"/>
  <c r="T16" i="4"/>
  <c r="R16" i="4"/>
  <c r="J16" i="4"/>
  <c r="V15" i="4"/>
  <c r="T15" i="4"/>
  <c r="R15" i="4"/>
  <c r="J15" i="4"/>
  <c r="H15" i="4"/>
  <c r="V14" i="4"/>
  <c r="T14" i="4"/>
  <c r="R14" i="4"/>
  <c r="J14" i="4"/>
  <c r="V13" i="4"/>
  <c r="T13" i="4"/>
  <c r="R13" i="4"/>
  <c r="J13" i="4"/>
  <c r="V12" i="4"/>
  <c r="T12" i="4"/>
  <c r="R12" i="4"/>
  <c r="J12" i="4"/>
  <c r="V11" i="4"/>
  <c r="T11" i="4"/>
  <c r="R11" i="4"/>
  <c r="J11" i="4"/>
  <c r="V10" i="4"/>
  <c r="T10" i="4"/>
  <c r="R10" i="4"/>
  <c r="J10" i="4"/>
  <c r="V9" i="4"/>
  <c r="T9" i="4"/>
  <c r="R9" i="4"/>
  <c r="J9" i="4"/>
  <c r="V8" i="4"/>
  <c r="T8" i="4"/>
  <c r="R8" i="4"/>
  <c r="J8" i="4"/>
  <c r="V7" i="4"/>
  <c r="T7" i="4"/>
  <c r="R7" i="4"/>
  <c r="J7" i="4"/>
  <c r="V6" i="4"/>
  <c r="T6" i="4"/>
  <c r="R6" i="4"/>
  <c r="J6" i="4"/>
  <c r="V5" i="4"/>
  <c r="T5" i="4"/>
  <c r="R5" i="4"/>
  <c r="J5" i="4"/>
  <c r="V4" i="4"/>
  <c r="T4" i="4"/>
  <c r="R4" i="4"/>
  <c r="J4" i="4"/>
  <c r="V3" i="4"/>
  <c r="T3" i="4"/>
  <c r="R3" i="4"/>
  <c r="J3" i="4"/>
  <c r="V2" i="4"/>
  <c r="T2" i="4"/>
  <c r="R2" i="4"/>
  <c r="J2" i="4"/>
  <c r="J153" i="4" s="1"/>
  <c r="R153" i="4" l="1"/>
  <c r="T153" i="4"/>
</calcChain>
</file>

<file path=xl/sharedStrings.xml><?xml version="1.0" encoding="utf-8"?>
<sst xmlns="http://schemas.openxmlformats.org/spreadsheetml/2006/main" count="2938" uniqueCount="1659">
  <si>
    <t>Գնման ձևը</t>
  </si>
  <si>
    <t>Չափման միավորը</t>
  </si>
  <si>
    <t>Միավորի գինը /դրամ/</t>
  </si>
  <si>
    <t>ԷԱՃ</t>
  </si>
  <si>
    <t>հատ</t>
  </si>
  <si>
    <t>шт.</t>
  </si>
  <si>
    <t>Դիլտիազեմ 90մգ</t>
  </si>
  <si>
    <t>Ամօքսիցիլին, քլավուլանաթթու 1000մգ+200մգ</t>
  </si>
  <si>
    <t xml:space="preserve">Ամօքսիցիլին (ամօքսիցիլինի տրիհիդրատ), քլավուլանաթթու (կալիումի քլավուլանատ) amoxicillin (amoxicillin trihydrate), clavulanic acid (potassium clavulanate) դեղափոշի ներարկման լուծույթի 1000մգ+200մգ,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</si>
  <si>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 xml:space="preserve">Амоксициллин, клавулоновая кислота, 1000мг+200мг </t>
  </si>
  <si>
    <t xml:space="preserve">Амоксициллин (амоксациллина тригидрат), клавулоновая кислота (клавуланат калия) amoxicillin (amoxicillin trihydrate), clavulanic acid (potassium clavulanate) порошок раствора для инъекций 1000мг+200мг.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</si>
  <si>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Պրոկային 5մգ/մլ, 250մլ</t>
  </si>
  <si>
    <t>Ֆամոտիդին /20մգ+5մլ/</t>
  </si>
  <si>
    <t xml:space="preserve">Ֆամոտիդին famotidine դեղափոշի լիոֆիլացված, ներարկման լուծույթի 20մգ,  ապակե սրվակ և 5մլ լուծիչ ամպուլում: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Դեղը  ներառված է ՀՀ-ում գրանցված դեղերի պետական գրանցամատյանում (ռեեստր): </t>
  </si>
  <si>
    <t xml:space="preserve">Фамотидин /20мг+5мл/ </t>
  </si>
  <si>
    <t xml:space="preserve">Фамотидин famotidine лекарственный порошок лиофилизированный раствора для инъекций 20мг, стеклянный флакон и 5мл растворителя в ампуле.Новое,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</si>
  <si>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19.01.2024թ. ԷԱՃԱՊՁԲ-2024/4-1-ԵՊԲՀ-5</t>
  </si>
  <si>
    <t>Հակափայտացման շիճուկ 1մլ</t>
  </si>
  <si>
    <t>Հակափայտացման անատոքսին 1մլ</t>
  </si>
  <si>
    <t>Կոլխիցին 1մգ</t>
  </si>
  <si>
    <t>Տոլպերիզոն 150մգ</t>
  </si>
  <si>
    <t xml:space="preserve">Ֆենիլէֆրին 10մգ/մլ, 1մլ </t>
  </si>
  <si>
    <t xml:space="preserve"> Պետական կարիքների համար։Ֆենիլէֆրին (ֆենիլէֆրինի հիդրոքլորիդ)phenylephrine (phenylephrine hydrochloride)լուծույթ մ/մ, ն/ե և ե/մ ներարկման10մգ/մլ,1մլ ամպուլներ (10/1x10/, 10/2x5/)Նոր,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խմբաքանակի մատակարարման պահին գործող ՀՀ կառավարության թիվ 502-Ն որոշման 2.3-րդ կետով սահմանված պահանջների պահպանումը:  Պահպանման պայմանները  +30°C: Չսառեցնել: Պահել երեխաների համար անհասանելի վայրում: </t>
  </si>
  <si>
    <t>Фенилэфрин 10мг/мл, 1мл</t>
  </si>
  <si>
    <t xml:space="preserve">Для нужд государства․Фенилэфрин (фенилэфрина гидрохлорид) phenylephrine (phenylephrine hydrochloride) раствор в/м, п/э и в/м инъекции 10мг/мл, ампулы по 1мл (10/1х10/, 10/2х5/).Новый,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не менее 24 месяцев остаточного срока годности, для лекарственных средств со сроком годности до 2,5 лет не менее 12 месяцев оставшегося срока годности.При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+30°С. Не замораживать. Хранить в недоступном для детей месте. </t>
  </si>
  <si>
    <t>Կալցիումի քլորիդ 100մգ/մլ</t>
  </si>
  <si>
    <t xml:space="preserve">Պետության կարիքների համար Կալցիումի քլորիդ calcium chloride լուծույթ ներարկման 100մգ/մլ,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որոշման պահանջների պահպանումը:  Պահպանման պայմանները՝ լույսից պաշտպանված վայրում, երեխաների համար անհասանելի ոչ բարձր 25°C ջերմաստիճանի պայմաններում: </t>
  </si>
  <si>
    <t>Кальция хлорид  100мг/мл</t>
  </si>
  <si>
    <t>Для государственных нужд кальция хлорид calcium chloride  раствор для инъекций 100мг/мл, ампулы по 5мл.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</si>
  <si>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Նիմոդիպին 30մգ</t>
  </si>
  <si>
    <t xml:space="preserve">Հակագանգրենոզ շիճուկ </t>
  </si>
  <si>
    <t xml:space="preserve">Պետության  կարիքների համար։Հակագանգրենոզ շիճուկ պոլիվալենտ, ձիու, մաքրված, կոնցենտրացված հեղուկ: Լուծույթ ներարկման  30000ME: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+2°C - +8°C: Չսառեցնել: Պահել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սահմանված որոշման պահանջների պահպանումը: </t>
  </si>
  <si>
    <t xml:space="preserve">Противогангренозная сыворотка   </t>
  </si>
  <si>
    <t>Для нужд государства․Сыворотка противогангренозная поливалентная концентрированная, лошадиная очищенная концентрированная жидкая. Рствор для иньекций  30000ME.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при темпераатуре  +2°C - +8°C. Не замораживать.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t>
  </si>
  <si>
    <t>09.01.2024թ. ԷԱՃԱՊՁԲ-2024/4-2-ԵՊԲՀ-6</t>
  </si>
  <si>
    <t>Գլյուկոզ անջուր 50մգ/մլ, 250մլ</t>
  </si>
  <si>
    <t>шт</t>
  </si>
  <si>
    <t>33671139</t>
  </si>
  <si>
    <t>Ֆենոտերոլ, իպրատրոպիումի բրոմիդ 500մկգ/մլ+ 261մկգ/մլ, 20մլ</t>
  </si>
  <si>
    <t>10% ավելացում</t>
  </si>
  <si>
    <t>Մետամիզոլ 500մգ</t>
  </si>
  <si>
    <t>Յոպրոմիդ 769մգ/մլ, 100մլ պ/պ</t>
  </si>
  <si>
    <t xml:space="preserve"> Պետության կարիքների համար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</si>
  <si>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21.05.2024թ. ԷԱՃԱՊՁԲ-2024/16-16-ԵՊԲՀ-1</t>
  </si>
  <si>
    <t>33631491</t>
  </si>
  <si>
    <t>Ցետիրիզին 10մգ</t>
  </si>
  <si>
    <t>Ցետիրիզին (ցետիրիզինի դիհիդրոքլորիդ) cetirizine (cetirizine dihydrochloride) դեղահատ թաղանթապատ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</si>
  <si>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</si>
  <si>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</si>
  <si>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ԷԱՃԱՊՁԲ-2024/16-15-ԵՊԲՀ-1</t>
  </si>
  <si>
    <t>Повидон йод 100мг/мл, 1000мл</t>
  </si>
  <si>
    <t>Դեքսամեթազոն 1մգ/մլ</t>
  </si>
  <si>
    <t>Մեթիլպրեդնիզոլոն 4մգ</t>
  </si>
  <si>
    <t xml:space="preserve">Կլարիթրոմիցին 500մգ </t>
  </si>
  <si>
    <t xml:space="preserve">Պետության կարիքների համար: Կլարիթրոմիցին clarithromycin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</si>
  <si>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 xml:space="preserve">Кларитромицин 500 мг  </t>
  </si>
  <si>
    <t>Для государств нужд .Кларитромицин clarithromycin таблетка покрырая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</si>
  <si>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Տրամադոլ 50մգ/մլ, 2մլ</t>
  </si>
  <si>
    <t xml:space="preserve">Պետության կարիքների համար: Տրիմեպերիդին (տրիմեպերիդինի հիդրոքլորիդ) trimeperidine (trimeperidine hydrochloride)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</si>
  <si>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Тримепередин 20мг/мл, 1мл</t>
  </si>
  <si>
    <t>Для государств нужд .Тримепередин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</si>
  <si>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Օմեպրազոլ 20մգ</t>
  </si>
  <si>
    <t>Օմեպրազոլ omeprazole  դեղապատիճ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</si>
  <si>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Омепразол 20мг</t>
  </si>
  <si>
    <t xml:space="preserve">Омепразол omeprazole капсула 20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</si>
  <si>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Սալբուտամոլ 100մկգ/դեղաչափ, 200 դեղաչափ</t>
  </si>
  <si>
    <t>Սալբուտամոլ (սալբուտամոլի սուլֆատ) salbutamol (salbutamol sulfate) ցողացիր շնչառման 100մկգ/դեղաչափ, 200 դեղաչափ ալյումինե տարայում, դեղաչափիչ մխոցով: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</si>
  <si>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Сальбутамол 100мкг/доза, 200 доз </t>
  </si>
  <si>
    <t xml:space="preserve">Сальбутамол (сальбутамола сульфат) salbutamol (salbutamol sulfate) аэрозоль для ингаляций 100мкг/доза, 200доз в алюминевой таре с поршем дозатором.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</si>
  <si>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Միդազոլամ 5մգ/մլ, 3մլ</t>
  </si>
  <si>
    <t>Միդազոլամ midazolam լուծույթ ներարկման 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</si>
  <si>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</si>
  <si>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</si>
  <si>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33621767</t>
  </si>
  <si>
    <t>Իզոսորբիդի մոնոնիտրատ 60մգ</t>
  </si>
  <si>
    <t>Իզոսորբիդի մոնոնիտրատ isosorbide mononitrate դեղահատ երկարատև ձեռբազատմամբ 60մգ: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</si>
  <si>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Изосорбит мононитрат 60мг</t>
  </si>
  <si>
    <t xml:space="preserve"> Изосорбит мононитрат  isosorbide mononitrateтаблетки пролонгированного действия по 60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</si>
  <si>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ԷԱՃԱՊՁԲ-2024/16-15-ԵՊԲՀ-2</t>
  </si>
  <si>
    <t>Դոմպերիդոն 10մգ</t>
  </si>
  <si>
    <t>Դոմպերիդոն domperidone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</si>
  <si>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Домперидон 10мг </t>
  </si>
  <si>
    <t xml:space="preserve">Домперидон  domperidone таблетка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</si>
  <si>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17.05.2024թ. ԷԱՃԱՊՁԲ-2024/16-15-ԵՊԲՀ-3</t>
  </si>
  <si>
    <t>Մանիտոլ 100մգ/մլ, 500մլ</t>
  </si>
  <si>
    <t>Մանիտոլ mannitol լուծույթ կաթիլաներարկման 100մգ/մլ, 500մլ պլաստիկե փաթեթ: Նոր, չօգտագործված, գործարանային փաթեթավորմամբ: Հանձնելու պահին դեղորայքի պիտանելիության ժամկետը կլինի հետևյալը՝ 2,5 տարի և ավելի պիտանիության ժամկետ ունեցող դեղերը հանձնելու պահին կունենան առնվազն 24 ամիս մնացորդային պիտանիության ժամկետ, մինչև 2,5 տարի պիտանիության ժամկետ ունեցող դեղերը հանձնելու պահին կունենան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</si>
  <si>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</si>
  <si>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</si>
  <si>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ԷԱՃԱՊՁԲ-2024/16-15-ԵՊԲՀ-4</t>
  </si>
  <si>
    <t>Պիպեկուրոնիումի բրոմիդ /4մգ+2մլ/</t>
  </si>
  <si>
    <t>Պիպեկուրոնիումի բրոմիդ pipecuronium bromide դեղափոշի լիոֆիլացված ներարկման լուծույթի 4մգ՝ 10մլ ապակե սրվակում և 2մլ լուծիչ ամպուլում/հատ: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Պահել լույսից պաշտպանված, երեխաների համար անհասանելի վայրում: Պահպանման ջերմաստիճանը 2°С - 8°С: Չսառեցնե՝լ: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</si>
  <si>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Пипекурония бромид /4мг+2мл/ </t>
  </si>
  <si>
    <t xml:space="preserve">Пипекурония бромид pipecuronium bromide лекарственный порошок лиофилизированный раствора для инъекций 4мг, в 10мл стеклянном флаконе и 2мл растворитель в ампуле/шт.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недоступном для детей месте. Температура хранения 2-8˚C. Не замораживать!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</si>
  <si>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ԷԱՃԱՊՁԲ-2024/16-15-ԵՊԲՀ-5</t>
  </si>
  <si>
    <t>Ալտեպլազ</t>
  </si>
  <si>
    <t>ՀՄԱ</t>
  </si>
  <si>
    <t>«Բնակչությանը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Ալտեպլազ alteplase դեղափոշի լիոֆիլացված, կաթիլաներարկման լուծույթի, լուծիչով 50մգ, ապակե սրվակ և 50մլ լուծիչ ապակե սրվակում: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</si>
  <si>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Альтеплаза</t>
  </si>
  <si>
    <t xml:space="preserve">«В рамках гарантируемой государством бесплатной медицинской помощи и обслуживания населения товар приобретеный с целью предоставления  услуг по тромболитическому лечению острых или подострых  ишемических дефектов головного мозга, и механической тромбэктомии. Альтеплаза alteplase лекарственный порошок лиофилизированный раствора для инфузий, с 50 мг растворителем, стеклянный флакон и 50 мл растворителя в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</si>
  <si>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24.06.2024թ. ՀՄԱԱՊՁԲ-2024/4-ԵՊԲՀ</t>
  </si>
  <si>
    <t>Յոպրոմիդ 769մգ/մլ, 100մլ վճ</t>
  </si>
  <si>
    <t xml:space="preserve">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</si>
  <si>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Йопромид  769мг/мл, 100мл</t>
  </si>
  <si>
    <t xml:space="preserve">Йопромид iopromide раствор для иньекций 769мг/мл (370мг/мл йод/мл), 100мл  стекляный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температурене выше чем 30°C. Хранить в недоступном для детей месте. .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Обязательным условием является предоставление участником гарантийного письма от производителя продукции или его представителя при исполнении договора. Указанным гарантийным письмом производитель гарантирует качество товара, поставляемого поставщиком в Республику Армения, причем в гарантийном письме должны быть четко указаны наименование поставщика, поставляемого товара и название страны, где указанный товар будет продан указанным поставщиком.                                                                                                                       </t>
  </si>
  <si>
    <t>շուկա Գայա</t>
  </si>
  <si>
    <t xml:space="preserve">33611160	</t>
  </si>
  <si>
    <t>Մետոկլոպրամիդ 5մգ/մլ, 2մլ</t>
  </si>
  <si>
    <t>Մետոկլոպրամիդ metoclopramide (metoclopramide hydrochloride լուծույթ ն/ե մ/մ ներարկման 5մգ/մլ,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</si>
  <si>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</si>
  <si>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</si>
  <si>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Կլոպիդոգրել 75մգ</t>
  </si>
  <si>
    <t xml:space="preserve">Պովիդոն յոդ 100մգ/մլ, 1000մլ </t>
  </si>
  <si>
    <t xml:space="preserve">Պետության կարիքների համար Պովիդոն յոդ povidone-iodine լուծույթ արտաքին կիրառման 100մգ/մլ, 1000մլ պլաստիկե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0-25°C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</si>
  <si>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</si>
  <si>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Ամիոդարոն 50մգ/մլ, 3մլ</t>
  </si>
  <si>
    <t>Ամիոդարոն (ամիոդարոնի հիդրոքլորիդ) amiodarone (amiodarone hydrochloride) լուծույթ ներարկման 50մգ/մլ,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</si>
  <si>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</si>
  <si>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</si>
  <si>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Ատորվաստատին 40մգ </t>
  </si>
  <si>
    <t>Ատորվաստատին atorvastatin դեղահատ թաղանթապատ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</si>
  <si>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</si>
  <si>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</si>
  <si>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Ռամիպրիլ 10մգ</t>
  </si>
  <si>
    <t>Ռամիպրիլ ramipril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</si>
  <si>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</si>
  <si>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</si>
  <si>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Նատրիումի քլորիդ, կալիումի քլորիդ, մագնեզիումի քլորիդ, նատրիումի ացետատ, նատրիումի գլյուկոնատ լուծույթ կաթիլաներարկման  500մլ </t>
  </si>
  <si>
    <t>Նատրիումի քլորիդ, կալիումի քլորիդ, մագնեզիումի քլորիդ, նատրիումի ացետատ, նատրիումի գլյուկոնատ լուծույթ կաթիլաներարկման 5,26մգ/մլ+0,37մգ/մլ+0,3մգ/մլ+2,22մգ/մլ+ 5,02մգ/մլ,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</si>
  <si>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</si>
  <si>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</si>
  <si>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27.06.2024թ. ԷԱՃԱՊՁԲ-2024/4-6-ԵՊԲՀ-2</t>
  </si>
  <si>
    <t>Ցիսատրակուրիում 2մգ/մլ, 2,5մլ</t>
  </si>
  <si>
    <t>Ցիսատրակուրիում (ցիսատրակուրիում բեզիլատ) cisatracurium (cisatracurium besylate) լուծույթ ն/ե ներարկման 2մգ/մլ, 2.5մլ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</si>
  <si>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</si>
  <si>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</si>
  <si>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20մգ/մլ, 20մլ</t>
  </si>
  <si>
    <t>Լիդոկային (լիդոկայինի հիդրոքլորիդ) lidocaine (lidocaine hydrochloride լուծույթ ներարկման 20մգ/մլ,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</si>
  <si>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</si>
  <si>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</si>
  <si>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էպինեֆրին 20մգ/մլ+0,01մգ/մլ, 20մլ</t>
  </si>
  <si>
    <t>Լիդոկային (լիդոկայինի հիդրոքլորիդ), էպինեֆրին lidocaine (lidocaine hydrochloride), epinephrine լուծույթ ներարկման 20մգ/մլ+0,01մգ/մլ,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</si>
  <si>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</si>
  <si>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</si>
  <si>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10մգ/մլ, 20մլ</t>
  </si>
  <si>
    <t>Լիդոկային (լիդոկայինի հիդրոքլորիդ) lidocaine (lidocaine hydrochloride) լուծույթ ներարկման 10մգ/մլ,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</si>
  <si>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</si>
  <si>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</si>
  <si>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բիկարբոնատ 84մգ/մլ, 20մլ</t>
  </si>
  <si>
    <t>Նատրիումի բիկարբոնատ sodium bicarbonate լուծույթ կաթիլաներարկման 84մգ/մլ,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</si>
  <si>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</si>
  <si>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</si>
  <si>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Տետրակային 10մգ/մլ, 10մլ</t>
  </si>
  <si>
    <t>Տետրակային (տետրակայինի հիդրոքլորիդ) tetracaine (tetracaine hydrochloride) ակնակաթիլներ 10մգ/մլ,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</si>
  <si>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</si>
  <si>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</si>
  <si>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Լինեզոլիդ 2մգ/մլ, 300մլ</t>
  </si>
  <si>
    <t>Լինեզոլիդ linezolid լուծույթ կաթիլաներարկման 2մգ/մլ, 300մլ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</si>
  <si>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</si>
  <si>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</si>
  <si>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Հեպարին (հեպարին նատրիում) 5000ՄՄ/մլ, 5մլ</t>
  </si>
  <si>
    <t>Հեպարին (հեպարին նատրիում) heparin (heparin sodium) լուծույթ ե/մ և ն/ե ներարկման 5000ՄՄ/մլ, 5մլ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8-15°C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</si>
  <si>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</si>
  <si>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</si>
  <si>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ԷԱՃԱՊՁԲ-2024/4-6-ԵՊԲՀ-3</t>
  </si>
  <si>
    <t>Մեբևերին 200մգ</t>
  </si>
  <si>
    <t>Ցեֆտրիաքսոն ceftriaxone դեղափոշի ներարկման լուծույթի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</si>
  <si>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Мебеверин 200мг</t>
  </si>
  <si>
    <t xml:space="preserve">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</si>
  <si>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Ցեֆտրիաքսոն 1000մգ</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</si>
  <si>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</si>
  <si>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</si>
  <si>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Դիկլոֆենակ 25մգ/մլ, 3մլ </t>
  </si>
  <si>
    <t>Դիկլոֆենակ (դիկլոֆենակ նատրիում) diclofenac (diclofenac sodium) լուծույթ  ներարկման 25մգ/մլ,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</si>
  <si>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</si>
  <si>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</si>
  <si>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Սպիրոնոլակտոն 25մգ </t>
  </si>
  <si>
    <t>Սպիրոնոլակտոն spironolactone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</si>
  <si>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</si>
  <si>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</si>
  <si>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Սուքսամեթոնիում 20մգ/մլ, 5մլ </t>
  </si>
  <si>
    <t xml:space="preserve">Պետության կարիքների համար Սուքսամեթոնիում (սուքսամեթոնիումի յոդիդ) suxamethonium (suxamethonium iodide) լուծույթ ն/ե ներարկման 20մգ/մլ,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</si>
  <si>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</si>
  <si>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</si>
  <si>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Դրոտավերին 40մգ </t>
  </si>
  <si>
    <t>Ազիթրոմիցին (ազիթրոմիցին դիհիդրատ) azithromycin (azithromycin dihydrate) դեղափոշի ներքին ընդունման դեղակախույթի 200մգ/5մլ,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</si>
  <si>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</si>
  <si>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</si>
  <si>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Ազիթրոմիցին 200մգ/5մլ</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</si>
  <si>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</si>
  <si>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</si>
  <si>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Բրոմհեքսին 8մգ </t>
  </si>
  <si>
    <t>Բրոմհեքսին (բրոմհեքսինի հիդրոքլորիդ) bromhexine (bromhexine hydrochloride) դեղահատ 8մգ: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</si>
  <si>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</si>
  <si>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</si>
  <si>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Լևոֆլօքսացին 5մգ/մլ, 5մլ, ակնակաթիլներ</t>
  </si>
  <si>
    <t>Լևոֆլօքսացին (լևոֆլօքսացինի հեմիհիդրատ) levofloxacin (levofloxacin hemihydrate)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</si>
  <si>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</si>
  <si>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</si>
  <si>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Քլորոպիրամին 20մգ/մլ, 1մլ</t>
  </si>
  <si>
    <t>Քլորոպիրամին (քլորոպիրամինի հիդրոքլորիդ) chloropyramine (chloropyramine hydrochloride) լուծույթ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</si>
  <si>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</si>
  <si>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</si>
  <si>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Նեոստիգմին 0,5մգ/մլ, 1մլ</t>
  </si>
  <si>
    <t>Նեոստիգմին (նեոստիգմինի մեթիլսուլֆատ) neostigmine (neostigmine methylsulfate)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</si>
  <si>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</si>
  <si>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</si>
  <si>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Բետամեթազոն 1մգ/գ, 15գ</t>
  </si>
  <si>
    <t>Բետամեթազոն betamethasone  նրբաքսուք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</si>
  <si>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</si>
  <si>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</si>
  <si>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Դիկլոֆենակ 12.5մգ մոմիկ</t>
  </si>
  <si>
    <t>Դիկլոֆենակ (դիկլոֆենակ նատրիում) diclofenac (diclofenac sodium) մոմիկ ուղիղաղիքային 12.5մգ: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</si>
  <si>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</si>
  <si>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</si>
  <si>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Ամբրօքսոլ 30մգ  </t>
  </si>
  <si>
    <t>Ամբրօքսոլ (ամբրօքսոլի հիդրոքլորիդ) ambroxol (ambroxol hydrochloride) դեղահատ 30մգ: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</si>
  <si>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</si>
  <si>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</si>
  <si>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Դիֆենհիդրամին 10մգ/մլ, 1մլ</t>
  </si>
  <si>
    <t>Դիֆենհիդրամին (դիֆենհիդրամինի հիդրոքլորիդ) diphenhydramine (diphenhydramine hydrochloride) լուծույթ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</si>
  <si>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</si>
  <si>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</si>
  <si>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Մետոպրոլոլ 25մգ</t>
  </si>
  <si>
    <t>Մետոպրոլոլ (մետոպրոլոլի տարտրատ) metoprolol (metoprolol tartrate)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</si>
  <si>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</si>
  <si>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</si>
  <si>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33691176</t>
  </si>
  <si>
    <t>Գլիցերին միկրոհոգնայի համար</t>
  </si>
  <si>
    <t xml:space="preserve">Պետության կարիքների համար գլիցերին միկրոհոգնայի համար 10մլ փաթեթիկ: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</si>
  <si>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</si>
  <si>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</si>
  <si>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Մոմետազոն 1մգ/գ, 15գ</t>
  </si>
  <si>
    <t>Մոմետազոն (մոմետազոնի ֆուրոատ) mometasone (mometasone furoate) 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</si>
  <si>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</si>
  <si>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</si>
  <si>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Ամլոդիպին 5մգ</t>
  </si>
  <si>
    <t>Ամլոդիպին (ամլոդիպինի բեզիլատ) amlodipine (amlodipine besilate) դեղահատ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</si>
  <si>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</si>
  <si>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</si>
  <si>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Իբուպրոֆեն 20մգ/մլ, 100մլ</t>
  </si>
  <si>
    <t>Իբուպրոֆեն (ibuprofen) օշարակ 20մգ/մլ,  100մլ ապակե շշիկ և չափիչ գդալ: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</si>
  <si>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</si>
  <si>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</si>
  <si>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Դեզլորատադին 5մգ</t>
  </si>
  <si>
    <t xml:space="preserve">Դիազեպամ 5մգ </t>
  </si>
  <si>
    <t>Ացետիլցիստեին 200մգ</t>
  </si>
  <si>
    <t>Ացետիլցիստեին acetylcysteine տարրալուծվող դեղահատ 200մգ, կամ դեղափոշի ներքին ընդունման լուծույթի 200մգ, փաթեթիկ ( հստակեցնել դեղաձևը):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</si>
  <si>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</si>
  <si>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</si>
  <si>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Էտամզիլատ 250մգ/2մլ, 2մլ</t>
  </si>
  <si>
    <t>էտամզիլատ etamsylate լուծույթ ներարկման 250մգ/2մլ,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</si>
  <si>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</si>
  <si>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</si>
  <si>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Կարվեդիլոլ 6.25մգ</t>
  </si>
  <si>
    <t>Կարվեդիլոլ carvedilol դեղահատ 6,25մգ: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</si>
  <si>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</si>
  <si>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</si>
  <si>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40մգ </t>
  </si>
  <si>
    <t>Ֆուրոսեմիդ furosemide դեղահատ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</si>
  <si>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</si>
  <si>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</si>
  <si>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Տրանեքսամաթթու 20մլ</t>
  </si>
  <si>
    <t>Տրանեքսամաթթու tranexamic acid լուծույթ ն/ե ներարկման 50մգ/մլ, 20մլ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</si>
  <si>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</si>
  <si>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</si>
  <si>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33691811</t>
  </si>
  <si>
    <t xml:space="preserve">Բիսակոդիլ 10մգ </t>
  </si>
  <si>
    <t>Բիսակոդիլ bisacodyl մոմիկ ուղիղաղիքային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</si>
  <si>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</si>
  <si>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</si>
  <si>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Ատրոպին 1մգ/մլ, 1մլ</t>
  </si>
  <si>
    <t>Ատրոպին (ատրոպինի սուլֆատ) atropine (atropine sulfate) լուծույթ ներարկման 1մգ/մլ, 1մլ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</si>
  <si>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</si>
  <si>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</si>
  <si>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էպինեֆրին 1,82մգ/մլ, 1մլ</t>
  </si>
  <si>
    <t xml:space="preserve"> Պետության կարիքների համար էպինեֆրին (էպինեֆրինի հիդրոտարտրատ) epinephrine (epinephrine hydrotartrate) լուծույթ ներարկման 1,82մգ/մլ,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</si>
  <si>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</si>
  <si>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</si>
  <si>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Օձի հակաթույն</t>
  </si>
  <si>
    <t xml:space="preserve">Պետության կարիքների համար Օձի պոլիվալենտ հակաթույն, 9մլ տարողությամբ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եղանակը` պահել չոր, մութ տեղում, 4-8°C-ի պայմաններում, երեխաների համար անհասանելի վայրում: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</si>
  <si>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</si>
  <si>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</si>
  <si>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21.06.2024թ. ԷԱՃԱՊՁԲ-2024/4-6-ԵՊԲՀ-4</t>
  </si>
  <si>
    <t>Գլիցերիլ տրինիտրատ (նիտրոգլիցերին) 5մգ/1,5մլ</t>
  </si>
  <si>
    <t>Գլիցերիլ տրինիտրատ (նիտրոգլիցերին) glyceryl trinitrate (nitroglycerin) խտանյութ կաթիլաներարկման լուծույթի 5մգ/1.5մլ, 1,5մլ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վայրում,18 -25°C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</si>
  <si>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</si>
  <si>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</si>
  <si>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21.06.2024թ. ԷԱՃԱՊՁԲ-2024/4-6-ԵՊԲՀ-5</t>
  </si>
  <si>
    <t>Ամիկացին 500մգ/2մլ, 2մլ</t>
  </si>
  <si>
    <t>Ամիկացին (ամիկացինի սուլֆատ) amikacin (amikacin sulfate) լուծույթ ներարկման/կաթիլաներարկման 500մգ/2մլ,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</si>
  <si>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</si>
  <si>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</si>
  <si>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ԷԱՃԱՊՁԲ-2024/4-6-ԵՊԲՀ-6</t>
  </si>
  <si>
    <t>Ամպիցիլին, սուլբակտամ 1000մգ+500մգ</t>
  </si>
  <si>
    <t>Ամպիցիլին (ամպիցիլին նատրիում), սուլբակտամ (սուլբակտամ նատրիում) ampicillin (ampicillin sodium), sulbactam (sulbactam sodium) դեղափոշի ներարկման լուծույթի 1000մգ+500մգ,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</si>
  <si>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</si>
  <si>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</si>
  <si>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Դոպամին 200մգ/5մլ, 5մլ</t>
  </si>
  <si>
    <t xml:space="preserve">Պետության կարիքների համար Դոպամին (դոպամինի հիդրոքլորիդ) dopamine (dopamine hydrochloride) լուծույթ ներարկման 200մգ/5մլ,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</si>
  <si>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 xml:space="preserve">Допамин 200мг/5мл, 5мл </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</si>
  <si>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</si>
  <si>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26.06.2024թ. ԷԱՃԱՊՁԲ-2024/4-6-ԵՊԲՀ-7</t>
  </si>
  <si>
    <t>Ացիկլովիր 200մգ</t>
  </si>
  <si>
    <t>Ացիկլովիր aciclovir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</si>
  <si>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 Ацикловир 200мг  </t>
  </si>
  <si>
    <t xml:space="preserve">Ацикловир acyclovir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</si>
  <si>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08.07.2024թ. ԷԱՃԱՊՁԲ-2024/4-7-ԵՊԲՀ-1</t>
  </si>
  <si>
    <t>Ցիպրոֆլոքսացին 500մգ</t>
  </si>
  <si>
    <t>Ցիպրոֆլօքսացին (ցիպրոֆլօքսացինի հիդրոքլորիդ) ciprofloxacin (ciprofloxacin hydrochloride)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</si>
  <si>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500мг</t>
  </si>
  <si>
    <t xml:space="preserve">Ципрофлоксацин (ципрофлоксацина гидрохлорид) ciprofloxacin (ciprofloxacin hydrochloride) таблетка покрытая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</si>
  <si>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Դրոտավերին 20մգ/մլ, 2մլ</t>
  </si>
  <si>
    <t>Դրոտավերին (դրոտավերինի հիդրոքլորիդ) drotaverine (drotaverine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</si>
  <si>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Дротаверин 20мг/мл, 2мл </t>
  </si>
  <si>
    <t xml:space="preserve">Дротаверин (дротаверина гидрохлорид) drotaverine (drotaverine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</si>
  <si>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Ածուխ ակտիվացված 250մգ  </t>
  </si>
  <si>
    <t>Ածուխ ակտիվացված  charcoal activated դեղահատ 250մգ: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չոր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</si>
  <si>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Уголь активированный 250мг </t>
  </si>
  <si>
    <t xml:space="preserve">Уголь активированный charcoal activated таблетка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недоступном для детей месте, в сухих условиях.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</si>
  <si>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Թիմոլոլ 5մգ/մլ, 5մլ </t>
  </si>
  <si>
    <t>Թիմոլոլ  (թիմոլոլի մալեատ) timolol (timolol maleate) ակնակաթիլներ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</si>
  <si>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Тимолол 5мг/мл, 5мл </t>
  </si>
  <si>
    <t xml:space="preserve">Тимолол (тимолол малеат) timolol (timolol maleate) глазные капли в пластиковом флакон -пипетка 5мг/мл, 5мл.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</si>
  <si>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Մարդու ալբումին 100մգ/մլ, 100մլ </t>
  </si>
  <si>
    <t xml:space="preserve">Պետության կարիքների համար Մարդու ալբումին human albumin լուծույթ կաթիլաներարկման 100մգ/մլ,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երեխաների համար անհասանելի վայրում, 2-10 °C ջերմաստիճանի պայմաններում: </t>
  </si>
  <si>
    <t>Человеческий альбумин 100мг/мл, 100мл</t>
  </si>
  <si>
    <t xml:space="preserve">Для государственных нужд Человеческий альбумин human albumin раствор для капельного введения  100мг/мл, 100мл стекляная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 в сухом, защищенном от света месте, при температуре не выше 2-10°C. Хранить в недоступном для детей месте. Препарат включен в государственный реестр зарегистрированных лекарственных средств РА.      </t>
  </si>
  <si>
    <t>Լիդոկային 4,6մգ/դեղաչափ սփրեյ</t>
  </si>
  <si>
    <t>Կատվախոտի թանձր հանուկ 20մգ</t>
  </si>
  <si>
    <t>Կատվախոտի թանձր հանուկ valerian thick extract դեղահատ թաղանթապատ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</si>
  <si>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Экстракт валерианы густой 20мг</t>
  </si>
  <si>
    <t xml:space="preserve">Экстракт валерианы густой valerian thick extract таблетка покрытая оболочкой 20мг.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</si>
  <si>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Կլեմաստին 1մգ/մլ, 2մլ </t>
  </si>
  <si>
    <t>Կլեմաստին (կլեմաստինի ֆումարատ) clemastine (clemastine fumarate) լուծույթ ն/ե մ/մ ներարկման 1մգ/մլ,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</si>
  <si>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Клемастин 1мг/мл, 2мл </t>
  </si>
  <si>
    <t xml:space="preserve">Клемастин (клемастин фумарат) clemastine (clemastine fumarate) раствор для в/в, в/м под/кож. введения  1мг/мл,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</si>
  <si>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ացետիլսալիցիլաթթու, կոֆեին 200մգ+200մգ+40մգ</t>
  </si>
  <si>
    <t>Պարացետամոլ, ացետիլսալիցիլաթթու, կոֆեին paracetamol, acetylsalicylic acid, caffeine դեղահատ 200մգ+200մգ+40մգ: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</si>
  <si>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ацетилсалициловая кислота, кофеин 200мг+200мг+40мг </t>
  </si>
  <si>
    <t xml:space="preserve">Парацетамол, ацетилсалициловая кислота, кофеин paracetamol, acetylsalicylic acid, caffeine таблетка 200мг+200мг+40мг.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</si>
  <si>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Լակտուլոզ 200մլ</t>
  </si>
  <si>
    <t xml:space="preserve">Պետության կարիքների համար Լակտուլոզ (lactulose) լուծույթ ներքին ընդունման 670մգ/մլ (±3մգ/մլ), 200մլ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պահպանել ոչ ավել քան 25°C ջերմաստիճանի պայմաններում, երեխաների համար անհասանելի վայրում: Դեղը  ներառված է  ՀՀ-ում գրանցված դեղերի պետական գրանցամատյանում (ռեեստր) կամ պետք է համապատասխանի 502-Ն որոշման 2.3-րդ կետով սահմանված պահանջներին: </t>
  </si>
  <si>
    <t>Лактулоза 200мл</t>
  </si>
  <si>
    <t>Для нужд государства Лактулоза (lactulose) раствор для приема внутрь 670мг/мл (±3мг/мл), 200мл бутылка.Новое,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</si>
  <si>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Թիամին 50մգ/մլ, 1մլ</t>
  </si>
  <si>
    <t>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</si>
  <si>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50мг/мл, 1мл </t>
  </si>
  <si>
    <t xml:space="preserve">Тиамин (тиамина хлорид) thiamine (thiamine 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</si>
  <si>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Ֆամոտիդին 20մգ </t>
  </si>
  <si>
    <t>Մեթիլպրեդնիզալոն 16մգ</t>
  </si>
  <si>
    <t>Ացետիլսալիցիլաթթու 500մգ</t>
  </si>
  <si>
    <t>Ացետիլսալիցիլաթթու acetylsalicylic acid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</si>
  <si>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Ацетилсалициловая кислота 500мг</t>
  </si>
  <si>
    <t>Ацетилсалициловая кислота acetylsalicylic acid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</si>
  <si>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 xml:space="preserve">Կատվախոտի ոգեթուրմ 200մգ/մլ, 30մլ </t>
  </si>
  <si>
    <t xml:space="preserve">Հիդրոքլորթիազիդ 25մգ </t>
  </si>
  <si>
    <t xml:space="preserve">Պիրիդօքսին 50մգ/մլ, 1մլ </t>
  </si>
  <si>
    <t>Պիրիդօքսին (պիրիդօքսինի հիդրոքլորիդ) pyridoxine (pyridoxine hydrochloride)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12- 15°C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</si>
  <si>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Пиридоксин 50мг/мл, 1мл </t>
  </si>
  <si>
    <t>Пиридоксин (пиридоксина гидрохлорид) pyridoxine (pyridoxine hydrochloride)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</si>
  <si>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Կատվախոտի ոգեթուրմ, առյուծագու ոգեթուրմ, ալոճենու ոգեթուրմ 100մլ</t>
  </si>
  <si>
    <t xml:space="preserve">Լոպերամիդ 2մգ  </t>
  </si>
  <si>
    <t>Գաբապենտին 300մգ</t>
  </si>
  <si>
    <t>Դիգoքսին 0,25մգ</t>
  </si>
  <si>
    <t>Հեպարին, անեսթեզին, բենզիլ նիկոտինատ, 25գ</t>
  </si>
  <si>
    <t>Պարացետամոլ 500մգ</t>
  </si>
  <si>
    <t>Պարացետամոլ paracetamol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</si>
  <si>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500мг </t>
  </si>
  <si>
    <t>Парацетамол paracetamol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</si>
  <si>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Լևոֆլօքսացին 500մգ</t>
  </si>
  <si>
    <t>Պանտոպրազոլ 40մգ</t>
  </si>
  <si>
    <t>Ցիանոկոբալամին 0.5մգ/մլ, 1մլ</t>
  </si>
  <si>
    <t>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</si>
  <si>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Цианкобаламин 0.5мг/мл, 1мл</t>
  </si>
  <si>
    <t>Цианкобаламин cyancobalamin раствор для инъекций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</si>
  <si>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Յոդ 50մգ/մլ, 30մլ</t>
  </si>
  <si>
    <t>Թիոպենտալ (թիոպենտալ նատրիում) 500մգ</t>
  </si>
  <si>
    <t>Թիոպենտալ (թիոպենտալ նատրիում) thiopental (thiopental sodium) դեղափոշի լիոֆիլիզացված, ն/ե 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</si>
  <si>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Тиопентал (тиопентал натрия) 500мг</t>
  </si>
  <si>
    <t>Тиопентал (тиопентал натрия) thiopental (thiopental sodium) лекарственный порошок лиофилизированный раствора для инъекций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</si>
  <si>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Վարֆարին 2.5մգ</t>
  </si>
  <si>
    <t>Գենտամիցին 40մգ/մլ, 2մլ</t>
  </si>
  <si>
    <t xml:space="preserve">Պետության կարիքների համար Գենտամիցին (գենտամիցինի սուլֆատ) gentamicin (gentamicin sulfate) լուծույթ ներարկման 40մգ/մլ,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լույսից պաշտպանված վայրում, երեխաների համար անհասանելի ոչ բարձր 25°C ջերմաստիճանի պայմաններում: </t>
  </si>
  <si>
    <t>Гентамицин 40мг/мл, 2мл</t>
  </si>
  <si>
    <t>Для государственных нужд. Гентамицин (гентамицина сульфат) gentamicin  (gentamicin sulfate)) раствор для инъекций 40мг/мл, ампулы по 2мл.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</si>
  <si>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Օնդանսետրոն 2մգ/մլ 4մլ</t>
  </si>
  <si>
    <t>Օնդանսետրոն (օնդանսետրոն հիդրոքլորիդի դիհիդրատ) ondansetron (ondansetron hydrochloride dihydrate) լուծույթ ներարկման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</si>
  <si>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Ондансетрон 2мг/мл 4мл</t>
  </si>
  <si>
    <t>Ондансетрон (ондансетрона гидрохлорид дигидрат)  (ondansetron hydrochloride dihydrate) раствор для инъекций 2мг/мл, ампулы по 4мл.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</si>
  <si>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Լիդոկային 20մգ/մլ, 2մլ</t>
  </si>
  <si>
    <t>Լիդոկային (Լիդոկայինի հիդրոքլորիդ) lidocaine (lidocaine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</si>
  <si>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Лидокаин 20мг/мл, 2мл </t>
  </si>
  <si>
    <t>Лидокаин (лидокаина гидрохлорид) lidocaine (lidocaine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</si>
  <si>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Ցիկլոպենտոլատ 10մգ/մլ, 5մլ</t>
  </si>
  <si>
    <t>Ցիկլոպենտոլատ (ցիկլոպենտոլատի հիդրոքլորիդ) ciclopentolate (ciclopentolate hydrochloride) ակնակաթիլներ 10մգ/մլ, 5մլ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</si>
  <si>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Циклопентолат 10мг/мл, 5мл</t>
  </si>
  <si>
    <t>Циклопентолат(циклопентолат гидроксид) ciclopentolate (ciclopentolate hydrochloride) глазные капли  10мг/мл, 5мл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</si>
  <si>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ԷԱՃԱՊՁԲ-2024/4-7-ԵՊԲՀ-2</t>
  </si>
  <si>
    <t>Դիկլոֆենակ 1մգ/մլ, 10մլ ակնակաթիլներ</t>
  </si>
  <si>
    <t>Ամինոթթվային կոմպլեքս 100մլ</t>
  </si>
  <si>
    <t>Լ-իզոլեյցին, Լ-լեյցին, Լ-լիզին (լիզինի ացետատ), Լ-մեթիոնին, Լ- ֆենիլալանին, L-թրեոնին, Լ- տրիպտոֆան, Լ-վալին, Լ- արգինին, Լ-հիստիդին, Լ-ալանին, գլիցին,  Լ-պրոլին, Լ-սերին, տաուրին,  Ն-ացետիլ Լ-թիրոզին, Ն ացետիլ Լ ցիստեին, Լ- խնձորաթթու  /L-isoleucine, L-leucine, L-lysine (lysine acetate), L-methionine, L-phenylalanine, L-threonine, L-triyptophan, L-valine, L-arginine, L-histidine, L-alanine, glycine, L-proline, L-serine, taurine, N-acetyl-L-tyrosine, N-acetyl-L-cysteine, L-malic acid/ լուծույթ կաթիլաներարկման 8մգ/մլ+13մգ/մլ+12մգ/մլ+3,12մգ/մլ+3,75 մգ/մլ+4,4մգ/մլ+2,01մգ/մլ+9մգ/մլ+7,5մգ/մլ+4,76մգ/մլ+9,3մգ/մլ+4,15մգ/մլ+9,71մգ/մլ+7,67մգ/մլ+0,4մգ/մլ+5,176մգ/մլ+0,77մգ/մլ+2,62մգ/մլ,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</si>
  <si>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Аминокислотный комплекс 100мл </t>
  </si>
  <si>
    <t>Л-изолейцин,Л-лейцин, Л-лизин ( ацетат лизина), Л-метионин, Л-фенилаланин, Л-треонин, Л-триптофан, Л-валин, Л-аргинин, Л-гистидин, глицин, Л-аланин, Л-пролин, Л-серин, таурин, Л-цистеин (Н-ацетил Л-цистеин), Л-тирозин (Н-ацетил Л-тирозин), Л-аблочная кислота L-isoleucine, L-leucine, L-lysine (lysine monoacetate), L-methionine, L-phenylalanine, L-threonine, L-triyptophan, L-valine, L-arginine, L-histidine, glycine, L-alanine, L-proline, L-serine, taurine, L-cysteine (N-acetyl L-cysteine), L-tyrosine (N-acetyl L-tyrosine), L-malic acidраствор для капельного введения  в  стекляннх флаконах 8мг/мл+13мг/мл+12мг/мл+3,12мг/мл+3,75 мг/мл+4,4мг/мл+2,01мг/мл+9мг/мл+7,5мг/мл+4,76мг/мл+9,3мг/мл+4,15мг/мл+9,71мг/мл+7,67мг/мл+0,4мг/мл+5,176мг/мл+0,77мг/мл+2,62мг/мл, 100мл.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</si>
  <si>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Էնօքսապարին 40մգ/0,4մլ, 0,4մլ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</si>
  <si>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դեղորայք: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</si>
  <si>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Эноксипарин 40мг/0,4мл, 0,4мл</t>
  </si>
  <si>
    <t>Эноксипарин (эноксипарин натрия) enoxaparin (enoxaparin sodium) раствор для инъекций 40мг/0,4мл, 0,4мл предварительно заполненный шприц.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Лекарственное средство, приобретаемое для предоставления услуг тромболитической терапии и механической тромбэктомия при острых и/или подкострых ишемических инсультах в рамках бесплатной медицинской помощи и услуг, предоставляемых населению и гарантированных государством.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</si>
  <si>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ԷԱՃԱՊՁԲ-2024/4-7-ԵՊԲՀ-4</t>
  </si>
  <si>
    <t>Իբուպրոֆեն 200մգ</t>
  </si>
  <si>
    <t>Իբուպրոֆեն ibuprofen դեղահատ թաղանթապատ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</si>
  <si>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200мг</t>
  </si>
  <si>
    <t>Ибупрофен ibuprofen таблетка покрырая оболочкой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</si>
  <si>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Մօքսիֆլօքսացին 5մգ/մլ, 5մլ</t>
  </si>
  <si>
    <t>Ցիպրոֆլոքսացին 3մգ/մլ, 10մլ ակնակաթիլ</t>
  </si>
  <si>
    <t>Ցիպրոֆլօքսացին (ցիպրոֆլօքսացինի հիդրոքլորիդ) ciprofloxacin  (ciprofloxacin hydrochloride) ակնակաթիլներ 3մգ/մլ,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</si>
  <si>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3мг/мл, 10мл глазные капли</t>
  </si>
  <si>
    <t>Ципрофлоксацин (ципрофлоксацина гидрохлорид) ciprofloxacin (ciprofloxacin hydrochloride) глазные капли 3мг/мл, 10мл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</si>
  <si>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Տետրացիկլին 10մգ/գ, 3գ ակնաքսուք</t>
  </si>
  <si>
    <t>Կապտոպրիլ 25մգ</t>
  </si>
  <si>
    <t>Կապտոպրիլ captopril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</si>
  <si>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Каптоприл 25мг</t>
  </si>
  <si>
    <t>Каптоприл captopril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</si>
  <si>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Հիդրօքսիէթիլ օսլա 60մգ/մլ, 500մլ</t>
  </si>
  <si>
    <t>Հիդրօքսիէթիլ օսլա, hydroxyethyl starch լուծույթ կաթիլաներարկման 60մգ/մլ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</si>
  <si>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Гидроксиэтил крахмал 60мг/мл, 500мл </t>
  </si>
  <si>
    <t>Гидроксиэтил крахмал, hydroxyethyl starch раствордля капельного введения по  60мг/мл 500мл в пластиковой пакете, первичных  и вторичных упаковках , с 2-мя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</si>
  <si>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Լևոբուպիվակային 5մգ/մլ, 10մլ</t>
  </si>
  <si>
    <t>Լևոբուպիվակային 2,5մգ/մլ, 10մլ</t>
  </si>
  <si>
    <t>Ֆիտոմենադիոն 2մգ/0.2մլ, 0.2մլ</t>
  </si>
  <si>
    <t xml:space="preserve">Պետության կարիքների համար Ֆիտոմենադիոն լուծույթ ներարկման 2մգ, 0.2մլ ամպուլա և դեղաչափիչ սարք: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</si>
  <si>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Фитоменадион 2мг/0,2мл, 0,2мл</t>
  </si>
  <si>
    <t>Для государственных нужд. Фитоменадион  phytomenadione раствор для инъекций 2мг/0,2мл, 0,2мл, ампулы по 0.2мл и дозатр.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пункта 2.3, действующих на момент поставки каждой партии. Условия хранения: в защищенном от света, недоступном для детей месте, при температуре не выше 30°С.</t>
  </si>
  <si>
    <t>08.07.2024թ. ԷԱՃԱՊՁԲ-2024/16-19-ԵՊԲՀ-4</t>
  </si>
  <si>
    <t>Մօքսիֆլօքսացին 1,6մգ/մլ, 250մլ</t>
  </si>
  <si>
    <t>Մօքսիֆլօքսացին (մօքսիֆլօքսացինի հիդրոքլորիդ) moxifloxacin (moxifloxacin hydrochloride) լուծույթ կաթիլաներարկման 1.6մգ/մլ, 250մլ պլաստիկե փաթեթ՝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</si>
  <si>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</si>
  <si>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</si>
  <si>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23.07.2024թ. ԷԱՃԱՊՁԲ-2024/16-20-ԵՊԲՀ-7</t>
  </si>
  <si>
    <t>Նատրիումի քլորիդ 9մգ/մլ, 3000մլ</t>
  </si>
  <si>
    <t>Նատրիումի քլորիդ sodium chloride լուծույթ կաթիլաներարկման 9մգ/մլ 3000մլ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</si>
  <si>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</si>
  <si>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</si>
  <si>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100մլ</t>
  </si>
  <si>
    <t>Նատրիումի քլորիդ 100մգ/մլ, 50մլ</t>
  </si>
  <si>
    <t>Նատրիումի քլորիդ sodium chloride լուծույթ կաթիլաներարկման 100մգ/մլ, 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</si>
  <si>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</si>
  <si>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</si>
  <si>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Գլյուկոզ անջուր 100մգ/մլ, 200մլ</t>
  </si>
  <si>
    <t>Գլյուկոզ անջուր glucose anhydrous լուծույթ կաթիլաներարկման 100մգ/մլ,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</si>
  <si>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</si>
  <si>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</si>
  <si>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էթանոլ 96%</t>
  </si>
  <si>
    <t xml:space="preserve">էթանոլ ethanol լուծույթ 96%: Փաթեթավորումը՝ 1000մլ կամ 2000մլ կամ 5000մլ,  ապակե կամ պլաստիկե շշիկ: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ապրանքիի համար՝ առնվազն 24 ամիս մնացորդային պիտանիության ժամկետ, մինչև 2,5 տարի պիտանիության ժամկետ ունեցող ապրանքի համար՝ առնվազն 12 ամիս մնացորդային պիտանիության ժամկետ: Պահպանման պայմանները՝ չոր, լույսից պաշտպանված վայրում, երեխաների համար անհասանելի վայրում, ոչ բարձր քան 30°C ջերմաստիճանի պայմաններում: Մատակարարման պահին էթանոլ 96%-ի չափումն իրականացվելու է դեղատնային չափիչ կոլբաներով (ԳՈՍՏ ստանդարտներին համապատասխան): </t>
  </si>
  <si>
    <t>լիտր</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</si>
  <si>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</si>
  <si>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</si>
  <si>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</si>
  <si>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20.08.2024թ. ԷԱՃԱՊՁԲ-2024/16-23-ԵՊԲՀ-1</t>
  </si>
  <si>
    <t>Դեքսպանթենոլ 50մգ/գ</t>
  </si>
  <si>
    <t xml:space="preserve">Դեքսպանթենոլ dexpanthenol ցողացիր 50մգ/գ, ոչ պակաս, քան 58գ  տարա: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</si>
  <si>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Декспантенол 50мг/г</t>
  </si>
  <si>
    <t xml:space="preserve">Декспантенол dexpanthenol спрей 50мг/г, тара не менее 58г.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</si>
  <si>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Ուրապիդիլ 5մգ/մլ, 10մլ</t>
  </si>
  <si>
    <t xml:space="preserve">Պետության կարիքների համար Ուրապիդիլ urapidil լուծույթ ն/ե ներարկման 5մգ/մլ, 10մլ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25°С ջերմաստիճանի պայմաններում: </t>
  </si>
  <si>
    <t>Урапиридил 5мг/мл, 10мл</t>
  </si>
  <si>
    <t xml:space="preserve">Для государственных нужд Урапиридил urapidil раствор для в/в  введения  5мг/мл, 10мл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</si>
  <si>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Նորէպինեֆրին 2մգ/մլ, 4մլ</t>
  </si>
  <si>
    <t xml:space="preserve">Պետության կարիքների համար Նորէպինեֆրին (norepinefrin) խտանյութ ն/ե ներարկման լուծույթի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սենյակային ջերմաստիճանի պայմաններում: </t>
  </si>
  <si>
    <t>Норэпинефрин 2мг/мл, 4мл</t>
  </si>
  <si>
    <t xml:space="preserve">Для государственных нужд Норэпинефрин  (norepinefrin)конц. для приг раствора для в/в введ. 2мг/мл, 4мл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</si>
  <si>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Ազիթրոմիցին 500մգ</t>
  </si>
  <si>
    <t xml:space="preserve">Ազիթրոմիցին (ազիթրոմիցին դիհիդրատ) azithromycin (azithromycin dihydrate) դեղահատ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</si>
  <si>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Азитромиин  500мг</t>
  </si>
  <si>
    <t xml:space="preserve">Азитромиин azithromycin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</si>
  <si>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Իզոֆլուրան 100մլ</t>
  </si>
  <si>
    <t>Իզոֆլուրան isoflurane լուծույթ շնչառման 100%, 100մլ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</si>
  <si>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</si>
  <si>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</si>
  <si>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ԷԱՃԱՊՁԲ-2024/15-13-ԵՊԲՀ-12</t>
  </si>
  <si>
    <t>Մորֆին 10մգ/մլ, 1մլ</t>
  </si>
  <si>
    <t>Պետության կարիքների համար Մորֆին  morphine լուծույթ մ/մ, ե/մ և ն/ե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</si>
  <si>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Морфин 10мг/мл, 1мл</t>
  </si>
  <si>
    <t>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</si>
  <si>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14.08.2024թ. ԷԱՃԱՊՁԲ-2024/15-13-ԵՊԲՀ-7</t>
  </si>
  <si>
    <t>Ֆենտանիլ 0,05մգ/մլ, 2մլ</t>
  </si>
  <si>
    <t>Պետության կարիքների համար Ֆենտանիլ fentanyl լուծույթ ներարկման 0,05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</si>
  <si>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Фентанил 0,05мг/мл, 2мл </t>
  </si>
  <si>
    <t>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</si>
  <si>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Ամինոկապրոնաթթու 50մգ/մլ, 100մլ</t>
  </si>
  <si>
    <t>Ամինոկապրոնաթթու aminocaproic acid լուծույթ կաթիլաներարկման 50մգ/մլ,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0-20°C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</si>
  <si>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Аминокапроновая кислота 50мг/мл, 100мл</t>
  </si>
  <si>
    <t xml:space="preserve">Аминокапроновая кислота aminocaproic acid раствор для инфузий 50мг/мл, 100мл пластиковая упаковка, в первичной и вторичной упаковке,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</si>
  <si>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Պրոպոֆոլ 10մգ/մլ, 20մլ</t>
  </si>
  <si>
    <t>Պրոպոֆոլ propofol կիթ ներարկման 10մգ/մլ, 20մլ ապակե սրվակ կամ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</si>
  <si>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Пропофол 10мг/мл, 20мл</t>
  </si>
  <si>
    <t xml:space="preserve">Пропофол propofol 10мг/мл, 20мл стеклянный флакон или ампула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</si>
  <si>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Ցեֆոտաքսիմ 1000մգ</t>
  </si>
  <si>
    <t>Ցեֆոտաքսիմ (ցեֆոտաքսիմ նատրիում) cefotaxime (cefotaxime sodium) դեղափոշի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</si>
  <si>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</si>
  <si>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</si>
  <si>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Դեքսամեթազոն 4մգ/մլ, 1մլ</t>
  </si>
  <si>
    <t>Դեքսամեթազոն (դեքսամեթազոն նատրիումի ֆոսֆատ) dexamethasone (dexamethasone sodium phosphate) լուծույթ ներարկման 4մգ/մլ,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</si>
  <si>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</si>
  <si>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</si>
  <si>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1000մլ</t>
  </si>
  <si>
    <t xml:space="preserve">Նատրիումի քլորիդ sodium chloride լուծույթ կաթիլաներարկման 9մգ/մլ, 1000մլ,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</si>
  <si>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Натрий хлорид 9мг/мл, 1000мл</t>
  </si>
  <si>
    <t>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</si>
  <si>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Թորած ջուր 3000մլ</t>
  </si>
  <si>
    <t xml:space="preserve">Պետության կարիքների համար Թորած ջուր, ստերիլ, 3000մլ տարողությամբ պլաստիկե փաթեթ կամ սրվակ: Ստերիլ թորած ջուրը օգտագործվում է մոնոպոլյար ներմիզուկային մասնահատման ժամանակ: Յուրաքանչյուր վիրահատության ժամանակ օգտագործվում է միջինը 24-30լ իրիգացիոն հեղուկ: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զով, չոր, լույսից պաշտպանված վայրում: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</si>
  <si>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</si>
  <si>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условием.Условия хранения - в прохладном,  сухом, защищенном от света месте. </t>
  </si>
  <si>
    <t xml:space="preserve">Մետրոնիդազոլ 5մգ/մլ, 100մլ </t>
  </si>
  <si>
    <t>Մետրոնիդազոլ metronidazole լուծույթ ն/ե կաթիլաներարկման 5մգ/մլ,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 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</si>
  <si>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</si>
  <si>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</si>
  <si>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500մլ</t>
  </si>
  <si>
    <t xml:space="preserve">Նատրիումի քլորիդ sodium chloride լուծույթ կաթիլաներարկման 9մգ/մլ,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</si>
  <si>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</si>
  <si>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Поставщик должен предоставить оригинал сертификата ПАК Евразийского экономического союза.    </t>
  </si>
  <si>
    <t>Նատրիումի քլորիդ, կալիումի քլորիդ, կալցիումի քլորիդ 250մլ</t>
  </si>
  <si>
    <t xml:space="preserve">Նատրիումի քլորիդ, կալիումի քլորիդ, կալցիումի քլորիդ sodium chloride, potassium chloride, calcium chloride լուծույթ կաթիլաներարկման 8,6մգ/մլ+0,3մգ/մլ+ 0,33մգ/մլ,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</si>
  <si>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Натрия хлорид, калия хлорид, кальция хлорид  250мл</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</si>
  <si>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ПАК  Евразийского экономического союза.    </t>
  </si>
  <si>
    <t>Նատրիումի քլորիդ, կալիումի քլորիդ, կալցիումի քլորիդ 500մլ</t>
  </si>
  <si>
    <t>Նատրիումի քլորիդ, կալիումի քլորիդ, կալցիումի քլորիդ sodium chloride, potassium chloride, calcium chloride լուծույթ կաթիլաներարկման 8,6մգ/մլ+0,3մգ/մլ+ 0.33մգ/մլ,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</si>
  <si>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</si>
  <si>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</si>
  <si>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Սևոֆլուրան 100%, 250մլ</t>
  </si>
  <si>
    <t>Սևոֆլուրան sevofluran հեղուկ շնչառման 100%-250մլ, Quik fil տեսակի փակող համակարգով պլաստիկե տարա կամ ապակյա շիշ: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</si>
  <si>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Севофлуран  100%, 250мл</t>
  </si>
  <si>
    <t xml:space="preserve">Севофлуран sevofluran жидкость для ингаляции 100%-250мл Quik fil вида с закрывающейся системой, пластиковая тара или стеклянная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</si>
  <si>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ԷԱՃԱՊՁԲ-2024/15-13-ԵՊԲՀ-8</t>
  </si>
  <si>
    <t xml:space="preserve">Իբուպրոֆեն 400մգ </t>
  </si>
  <si>
    <t>Ացետիլսալիցիլաթթու, մագնեզիումի հիդրօքսիդ 150մգ+30.39մգ</t>
  </si>
  <si>
    <t>Ամինոֆիլին 24մգ/մլ, 5մլ</t>
  </si>
  <si>
    <t>Ամինոֆիլին( aminophylline) լուծույթ ներարկման 24մգ/մլ,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</si>
  <si>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Аминофилин 24мг/мл, 5мл </t>
  </si>
  <si>
    <t xml:space="preserve">Аминофилин( aminophylline)раствор для иньекций  24мг/мл,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</si>
  <si>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Ֆենազոն, լիդոկային 40մգ/գ+10մգ/գ</t>
  </si>
  <si>
    <t>Ֆենազոն, լիդոկային phenazone, lidocaine ականջակաթիլներ 40մգ/գ+10մգ/գ, 15գ կամ 15մլ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</si>
  <si>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Феназон лидокаин  40мг/г+10мг/г</t>
  </si>
  <si>
    <t xml:space="preserve">Феназон лидокаин phenazone, lidocaine ушные капли  40мг/гգ+10мг/г, 15г или 15мл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</si>
  <si>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Թիամին, ռիբոֆլավին, պիրիդօքսին, նիկոտինամիդ /5մգ/մլ+1մգ/մլ+ 5մգ/մլ+50մգ/մլ/, 2մլ</t>
  </si>
  <si>
    <t>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</si>
  <si>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рибофлавин, пиридоксин, никотинамид, /5мг/мл+1мг/мл+ 5мг/мл+50мг/мл/, 2мл </t>
  </si>
  <si>
    <t xml:space="preserve">Тиамин (тиамина гидрохлорид), рибофлавин (рибофлавин натрия фосфат), пиридоксин (пиридоксина гидрохлорид), никотинамид thiamine (thiamine hydrochloride), riboflavin (riboflavin sodium phosphate), pyridoxine (pyridoxine hydrochloride), nicotinamide раствор для в/в и в/м введения /5мг/мл+1мг/мл+ 5мг/мл+50мг/мл/,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</si>
  <si>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Գլիցերոլ 1000մգ</t>
  </si>
  <si>
    <t xml:space="preserve">Պետության կարիքների համար Գլիցերոլ glycerol մոմիկ ուղիղաղիքային 1000մգ: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</si>
  <si>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</si>
  <si>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</si>
  <si>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Կետամին 500մգ/10մլ, 10մլ</t>
  </si>
  <si>
    <t xml:space="preserve">Պետության կարիքների համար Կետամին (կետամինի հիդրոքլորիդ) ketamine (ketamine hydrochloride) լուծույթ ներարկման 500մգ/10մլ, 10մլ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</si>
  <si>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Кетамин 500мг/10мл, 10мл</t>
  </si>
  <si>
    <t xml:space="preserve">Для государственных нужд Кетамин (кетамина гидрохлорид) раствор для инъекций 500мг/10мл, флакон стеклянный 10мл.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30°С. </t>
  </si>
  <si>
    <t>Պրոկային 5մգ/մլ, 5մլ</t>
  </si>
  <si>
    <t>Պրոկային (պրոկայինի հիդրոքլորիդ) procaine (procaine hydrochloride)  լուծույթ ներարկման 5մգ/մլ,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</si>
  <si>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Прокаин 5мг/мл, 5мл</t>
  </si>
  <si>
    <t xml:space="preserve">Прокаин (прокаин гидрохлорид) procaine (procaine hydrochloride)  раствор для иньекций 5мг/мл,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</si>
  <si>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Դեքստրոզ 400մգ/մլ, 5մլ</t>
  </si>
  <si>
    <t>Դեքստրոզ dextrose լուծույթ ն/ե ներարկման 400մգ/մլ,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</si>
  <si>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</si>
  <si>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</si>
  <si>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10մգ/մլ, 2մլ </t>
  </si>
  <si>
    <t>Ֆուրոսեմիդ furosemide լուծույթ  ներարկման 10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</si>
  <si>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</si>
  <si>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</si>
  <si>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Մագնեզիումի սուլֆատ 250մգ/մլ, 5մլ</t>
  </si>
  <si>
    <t>Մագնեզիումի սուլֆատ (magnesium sulfate) լուծույթ ներարկման 250մգ/մլ,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</si>
  <si>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</si>
  <si>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</si>
  <si>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կալիումի քլորիդ, նատրիումի ցիտրատ, անջուր գլյուկոզ 18.9գ</t>
  </si>
  <si>
    <t>Նատրիումի քլորիդ, կալիումի քլորիդ, նատրիումի ցիտրատ, անջուր գլյուկոզ sodium chloride, potassium chloride, sodium citrate, glucose anhydrous դեղափոշի ներքին ընդունման լուծույթի 3.5գ+2.5գ+2.9գ+ 10գ, 18.9գ փաթեթիկ: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</si>
  <si>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</si>
  <si>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</si>
  <si>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Մետամիզոլ 500մգ/մլ, 2մլ</t>
  </si>
  <si>
    <t>Մետամիզոլ (մետամիզոլ նատրիում) metamizole (metamizole sodium) լուծույթ ներարկման 500մգ/մլ,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</si>
  <si>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</si>
  <si>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</si>
  <si>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Պապավերին 20մգ/մլ, 2մլ</t>
  </si>
  <si>
    <t>Պապավերին(պապավերինի հիդրոքլորիդ) papaverine (papaverine hydrochloride )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</si>
  <si>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</si>
  <si>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</si>
  <si>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Քլորամֆենիկոլ, մեթիլուրացիլ 40գ</t>
  </si>
  <si>
    <t>Քլորամֆենիկոլ, մեթիլուրացիլ chloramphenicol, methyluracil քսուք արտաքին կիրառման 300մգ/40գ+ 1600մգ/40գ, 40գ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</si>
  <si>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</si>
  <si>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</si>
  <si>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Պանկրեատին 150մգ</t>
  </si>
  <si>
    <t>Պանկրեատին (լիպազ 10000ԱՄ, ամիլազ 8000ԱՄ, պրոտեազ 600ԱՄ) pancreatin (lipase 10000U amylase 8000U, protease 600U) դեղապատիճ աղելույծ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</si>
  <si>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</si>
  <si>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</si>
  <si>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Ամիոդարոն 200մգ</t>
  </si>
  <si>
    <t>Ամիոդարոն (ամիոդարոնի հիդրոքլորիդ) amiodarone (amiodarone hydrochloride)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</si>
  <si>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</si>
  <si>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</si>
  <si>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Ացետազոլամիդ 250մգ</t>
  </si>
  <si>
    <t>Բենզիդամին+ցետիլպիրիդին, 3մգ+1մգ</t>
  </si>
  <si>
    <t xml:space="preserve">Տաուրին 40մգ/մլ, 10մլ </t>
  </si>
  <si>
    <t>Մերոպենեմ 500մգ</t>
  </si>
  <si>
    <t>Մերոպենեմ meropenem դեղափոշի ն/ե ներարկման/կաթիլաներարկման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</si>
  <si>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</si>
  <si>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</si>
  <si>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Հակակատաղության պատվաստանյութ 1մլ </t>
  </si>
  <si>
    <t xml:space="preserve">Պետության կարիքների համար հակակատաղության պատվաստանյութ 1մլ - Ինակտիվացված, մաքրված կուլտուրա, հակառաբիկ վակցինա -1մլ, փոշի + լուծիչ: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+2°C - +8°C: Չսառեցնել: Պահել երեխաների համար անհասանելի վայրում: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</si>
  <si>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</si>
  <si>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</si>
  <si>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16.08.2024թ. ԷԱՃԱՊՁԲ-2024/15-13-ԵՊԲՀ-11</t>
  </si>
  <si>
    <t xml:space="preserve">Ամօքսիցիլին 500մգ </t>
  </si>
  <si>
    <t xml:space="preserve">Ամօքսիցիլին (ամօքսիցիլինի տրիհիդրատ) amoxicillin (amoxicillin trihydrate) դեղապատիճ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</si>
  <si>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Амоксициллин 500мг</t>
  </si>
  <si>
    <t xml:space="preserve">Амоксициллин (амоксациллина тригидрат) amoxicillin (amoxicillin trihydrate) капсула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</si>
  <si>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20.08.2024թ. ԷԱՃԱՊՁԲ-2024/16-23-ԵՊԲՀ-4</t>
  </si>
  <si>
    <t>Նատրիումի քլորիդ 9մգ/մլ, 200մլ</t>
  </si>
  <si>
    <t xml:space="preserve">Նատրիումի քլորիդ sodium chloride լուծույթ կաթիլաներարկման 9մգ/մլ,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</si>
  <si>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200мл</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</si>
  <si>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ПЭС Евразийского экономического союза.</t>
  </si>
  <si>
    <t>31.07.2024թ. ՀՄԱԱՊՁԲ-2024/5-ԵՊԲՀ</t>
  </si>
  <si>
    <t>Ցիպրոֆլօքսացին 2մգ/մլ, 200մլ</t>
  </si>
  <si>
    <t>Ցիպրոֆլօքսացին (ցիպրոֆլօքսացինի հիդրոքլորիդ) ciprofloxacin  (ciprofloxacin hydrochloride) լուծույթ կաթիլաներարկման 2մգ/մլ,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</si>
  <si>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</si>
  <si>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</si>
  <si>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Կալիումի քլորիդ 40մգ/մլ, 200մլ </t>
  </si>
  <si>
    <t>Կալիումի քլորիդ potassium chloride լուծույթ կաթիլաներարկման 40մգ/մլ,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</si>
  <si>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</si>
  <si>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</si>
  <si>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Բուպիվակային սպինալ 5մգ/մլ, 4մլ </t>
  </si>
  <si>
    <t>Պետության կարիքների համար Բուպիվակային  bupivacaine լուծույթ ներարկման (սպինալ, (ծանր)) 5մգ/մլ, 4մլ ամպուլ: Որպես օժանդակ նյութ պարտադիր պարունակում է գլյուկոզայի մոնոհիդրատ 80մգ՝ ցավազրկման մակարդակը կոնտրոլ անելու և սելեկտիվ  ցավազրկում (աջ և ձախ կեսերում) ապահովելու համար: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</si>
  <si>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Бупивакаин спинальный  5 мг/мл, 4 мл</t>
  </si>
  <si>
    <t xml:space="preserve"> Для государственных нужд 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</si>
  <si>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Բենզիլպենիցիլն</t>
  </si>
  <si>
    <t xml:space="preserve">Պետության կարիքների համար Բենզիլպենիցիլին նատրիում դեղափոշի ն/ե, մ/մ և ե/մ ներարկման լուծույթի 1000000 ՄՄ,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</si>
  <si>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գնի պատճառով</t>
  </si>
  <si>
    <t>Տրիմեպերիդին 20մգ/մլ, 1մլ /Պրոմեդոլ/</t>
  </si>
  <si>
    <t xml:space="preserve">Պետության կարիքների համար Տրիմեպերիդին trimeperidine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</si>
  <si>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ոչ մի հայտ</t>
  </si>
  <si>
    <t>Պարացետամոլ 150մգ մոմիկ</t>
  </si>
  <si>
    <t>Պարացետամոլ paracetamol մոմիկ ուղիղաղիքային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Դեղը  ներառված է ՀՀ-ում գրանցված դեղերի պետական գրանցամատյանում (ռեեստր):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</si>
  <si>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Գնման առարկայի միջանցիկ ծածկագիրը` ըստ ԳՄԱ դասակարգման</t>
  </si>
  <si>
    <t>Անվանումը</t>
  </si>
  <si>
    <t>Տեխնիկական բնութագիրը</t>
  </si>
  <si>
    <t>Քանակը 2024</t>
  </si>
  <si>
    <t>Քանակը 2025</t>
  </si>
  <si>
    <t>Գումարը                           2025</t>
  </si>
  <si>
    <t>Ընդամենը</t>
  </si>
  <si>
    <t>Չկայացած</t>
  </si>
  <si>
    <t>Հ/Հ</t>
  </si>
  <si>
    <t xml:space="preserve">Պետության կարիքների համար Հակափայտացման շիճուկ 3000ԱՄ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+2°C - +8°C: Չսառեցնել: Պահել երեխաների համար անհասանելի վայրում: </t>
  </si>
  <si>
    <t>Պետության կարիքների համար Հակափայտացման հեղուկ AC- անատոքսին, 1մլ լուծույթ ներարկման: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երեխաների համար անհասանելի վայրում 2-8°C: Չ՛սառեցնել:</t>
  </si>
  <si>
    <t>Գլյուկոզ glucose լուծույթ կաթիլաներարկման 50մգ/մլ,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</si>
  <si>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Վիզիպակ պ/պ</t>
  </si>
  <si>
    <t xml:space="preserve">Վիզիպակ </t>
  </si>
  <si>
    <t>Ֆենոբարբիտալ</t>
  </si>
  <si>
    <t>Գադոբուտրոլ 604.72 մգ/մլ, 15մլ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</si>
  <si>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</si>
  <si>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Կարճատև ազդեցության ինսուլին</t>
  </si>
  <si>
    <t>Էնօքսապարին 40մգ/0,4մլ, 0,4մլ պ/պ</t>
  </si>
  <si>
    <r>
      <t xml:space="preserve">Դիֆենհիդրամին </t>
    </r>
    <r>
      <rPr>
        <sz val="10"/>
        <color rgb="FFFF0000"/>
        <rFont val="Sylfaen"/>
        <family val="1"/>
        <charset val="204"/>
      </rPr>
      <t>50</t>
    </r>
    <r>
      <rPr>
        <sz val="10"/>
        <color theme="1"/>
        <rFont val="Sylfaen"/>
        <family val="1"/>
        <charset val="204"/>
      </rPr>
      <t>մգ</t>
    </r>
  </si>
  <si>
    <t>Հերացի</t>
  </si>
  <si>
    <t>Հերացի գումար</t>
  </si>
  <si>
    <t>Մուրացան</t>
  </si>
  <si>
    <t>Մուրացան գումար</t>
  </si>
  <si>
    <t>Էնօքսապարին 40մգ/0,4մլ, 0,4մլ p/p</t>
  </si>
  <si>
    <t xml:space="preserve">Քանակը </t>
  </si>
  <si>
    <t>Չ/Հ</t>
  </si>
  <si>
    <t>Միջանցիկ ծածկագիրը` ըստ ԳՄԱ դասակարգման</t>
  </si>
  <si>
    <t>Անվանում</t>
  </si>
  <si>
    <t>Տեխնիկական բնութագիր*</t>
  </si>
  <si>
    <t>Չ/Մ</t>
  </si>
  <si>
    <t>Քանակ</t>
  </si>
  <si>
    <t>п/н</t>
  </si>
  <si>
    <t>Транзитный код, предусмотренный планом закупок по классификации CMA (CPV)</t>
  </si>
  <si>
    <t xml:space="preserve">Наименование </t>
  </si>
  <si>
    <t>Технические характеристики</t>
  </si>
  <si>
    <t>Ед.измер</t>
  </si>
  <si>
    <t xml:space="preserve">Кол-во </t>
  </si>
  <si>
    <t>Цена единицы /АРМ драм/</t>
  </si>
  <si>
    <t>ЗАЯВКА НА ЗАКУП*</t>
  </si>
  <si>
    <t>Дата</t>
  </si>
  <si>
    <t>Н</t>
  </si>
  <si>
    <t>Всего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</si>
  <si>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</si>
  <si>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33691162</t>
  </si>
  <si>
    <t>Maglumi Կալցիտոնինի որոշման թեստ-հավաքածու</t>
  </si>
  <si>
    <t xml:space="preserve">Ալֆա-Ամիլազի որոշման թեսթ-հավաքածու </t>
  </si>
  <si>
    <t>Ասպարտատ ամինոտրանսֆերազի որոշման թեսթ-հավաքածու</t>
  </si>
  <si>
    <t>Բիլիռուբին Ընդհանուր որոշման թեսթ հավաքածու</t>
  </si>
  <si>
    <t>Էլեկսիս բարձր զգայնության Տրոպոնին T  քանակական որոշման թեսթ-հավաքածու</t>
  </si>
  <si>
    <t>Կոբաս նմուշի անոթներ</t>
  </si>
  <si>
    <t>Ամիլազա պանկրեատիկ  որոշման թեսթ հավաքածու</t>
  </si>
  <si>
    <t>Միկրոկյուվետներ</t>
  </si>
  <si>
    <t>Իմունոգլոբուլին A /IgA/ որոշման թեստ կասետ</t>
  </si>
  <si>
    <t>Իմունոգլաբուլին M /IgM/ որոշման թեստ կասետ</t>
  </si>
  <si>
    <t xml:space="preserve">ՊՏՏԱ ժամանակի որոշման թեստ հավաքածու </t>
  </si>
  <si>
    <t>Տպիչի թուղթ նախատեսված Կոբաս b 221 սարքի համար</t>
  </si>
  <si>
    <t>Անտիստրեպտոլիզին-Օ որոշման թեսթ կասետ</t>
  </si>
  <si>
    <t>Լակտատ դեհիդրոգենազայի որոշման թեսթ հավաքածու</t>
  </si>
  <si>
    <t>Կոբաս ինտեգրա անալիզատորի համար Sample Cups</t>
  </si>
  <si>
    <t xml:space="preserve">ՍՏԱ Օուրեն-Կոլլեր բուֆֆեր STA Compact Max վերլուծիչի համար </t>
  </si>
  <si>
    <t>Էլեկսիս պրոսել</t>
  </si>
  <si>
    <t>Էլեկսիս կլինսել</t>
  </si>
  <si>
    <t>Էթանոլ Կոբաս ինտեգրա և Կոբաս Ս311 անալիզատորների համար</t>
  </si>
  <si>
    <t>Ուրիսիսի 1100 տպիչի թուղթ</t>
  </si>
  <si>
    <t>Էլեկսիս բարձր զգայնության Տրոպոնին T կալիբրատոր</t>
  </si>
  <si>
    <t>Մաքրող լուծույթ ABX MINOCLAIR</t>
  </si>
  <si>
    <t xml:space="preserve">Ջերմային թուղթ </t>
  </si>
  <si>
    <t xml:space="preserve">Արյան ստերիլության միջավայր աէրոբ մանրէների որոշման համար </t>
  </si>
  <si>
    <t>Երկաթի  որոշման թեսթ հավաքածու</t>
  </si>
  <si>
    <t>Էլեկսիս Վիտամին Դ քանակական որոշման թեսթ-հավաքածու</t>
  </si>
  <si>
    <t>Մանիտոլ էլեկտիվ աղային ագար</t>
  </si>
  <si>
    <t>Պրեկլին M Cobas e 402 անալիզատորի համար</t>
  </si>
  <si>
    <t>Էլեկսիս  ԴՀԵԱ -Ս     քանակական որոշման թեսթ-հավաքածու</t>
  </si>
  <si>
    <t xml:space="preserve">Էլեկսիս Էստրադիոլ քանակական որոշման թեսթ-հավաքածու </t>
  </si>
  <si>
    <t xml:space="preserve">Էլեկսիս Էստրադիոլ կալիբրատոր </t>
  </si>
  <si>
    <t>Սիֆիլիսի որոշման  (Տրեպոնեմա պալիդումի (TPHA, Syphilis) հետազոտության թեստ</t>
  </si>
  <si>
    <t>Հեպատիտ C-ի հակամարմինների որոշման արագ թեստ</t>
  </si>
  <si>
    <t xml:space="preserve">Հակաստրեպտոլիզին–O որոշման թեստ-հավաքածու </t>
  </si>
  <si>
    <t>Պարվովիրուս Բ 19 IgM ԻՖԱ</t>
  </si>
  <si>
    <t>Կրիպտոսպորիդիումի հակածնի թեստ հավաքածու</t>
  </si>
  <si>
    <t xml:space="preserve">Խմբային և ռեզուս համակարգի հակամարմինների որոշման հավաքածու՝ կասետա ապակյա միկրոսֆերաներով և սյունակներով </t>
  </si>
  <si>
    <t>Cobas e 402 Էլեկսիս  Հեպատիտ B վիրուսի մակերեսային անտիգենի    հայտնաբերման թեստ-հավաքածու</t>
  </si>
  <si>
    <t>Cobas e 402 ԷլեկսիսՀեպատիտ C վիրուսի նկատմամբ հակամարմինների հայտնաբերման թեստ-հավաքածու</t>
  </si>
  <si>
    <t>cobas c303 Պանկրիատիկ ամիլազայի  որոշման թեսթ հավաքածու</t>
  </si>
  <si>
    <t>cobas c303 Ցածր խտության լիպոպրոտեինի որոշման թեսթ հավաքածու</t>
  </si>
  <si>
    <t>cobas c303 Բարձր խտության լիպոպրոտեինի որոշման թեսթ հավաքածու</t>
  </si>
  <si>
    <t>cobas c303 Լակտատի որոշման թեսթ հավաքածու</t>
  </si>
  <si>
    <t>cobas c303 Եռգլիցերիդների  որոշման թեսթ հավաքածու</t>
  </si>
  <si>
    <t>cobas c303 Ալբումինի  որոշման թեսթ հավաքածու</t>
  </si>
  <si>
    <t>cobas c303 Մագնեզիումի որոշման թեսթ հավաքածու</t>
  </si>
  <si>
    <t>Cobas e 402 Էլեկսիս HIV ՄԻԱՎ 1 / 2 DUO    հայտնաբերման թեստ-հավաքածու</t>
  </si>
  <si>
    <t>Մինիկոլեկտ՝ մազանոթային արյան հավաքման փորձանոթ</t>
  </si>
  <si>
    <t>Էլեկսիս ծայրադիրներ</t>
  </si>
  <si>
    <t>Էլեկսիս միկրոկյուվետներ</t>
  </si>
  <si>
    <t>Էլեկսիս Ֆոլեկուլ խթանող հորմոնի քանակական որոշման թեսթ-հավաքածու</t>
  </si>
  <si>
    <t>Էլեկսիս Ֆոլեկուլ խթանող հորմոնի կալիբրատոր</t>
  </si>
  <si>
    <t>Էլեկսիս Լուտինացնող հորմոնի քանակական որոշման թեսթ-հավաքածու</t>
  </si>
  <si>
    <t>Էլեկսիս Լուտինացնող հորմոնի կալիբրատոր</t>
  </si>
  <si>
    <t>C պեպտիդի որոշման թեստ հավաքածու</t>
  </si>
  <si>
    <t xml:space="preserve">Էլեկսիս վիտամին D -ի պրեսիկոնտրոլ </t>
  </si>
  <si>
    <t>պարաթիրեոիդ հորմոնի որոշման թեստ հավաքածու</t>
  </si>
  <si>
    <t>Maglumi Հեպատիտ A վիրուսի նկատմամբ IgM հակամարմինների որոշման թեստ-հավաքածու</t>
  </si>
  <si>
    <t>Արյան ստերիլության միջավայր աէրոբ և ֆակուլտատիվ անաէրոբ միկրոօրգանիզմների հայտնաբերման համար նորածինների և մինչև 2 տարեկան երեխաների երակային արյան  նմուշում</t>
  </si>
  <si>
    <t>ՄԻԱՎ-ի հակածին/հակամարմինների 4-րդ գեներացիայի որոշման արագ թեստ</t>
  </si>
  <si>
    <t>Тест-набор для определения альфа-амилазы</t>
  </si>
  <si>
    <t>Тест-набор для определения альфа-амилазы (Alpha-amilase, cobas Integra, cobas c) для анализаторов Кобас Интегра и Кобас Ս311. Оригинал. Формат: 300 тестов в упаковке/шт. Тестовый образец: сыворотка крови. Новый, неиспользованный, заводской упаковке.Условия хранения: при температуре 2-8C. Наличие 1/2  всего срока годности на момент доставки, For In Vitro Diagnostic only. Предмет покупки предназначен для работы с анализаторами cobas integra и cobas U311 (представляющими собой закрытые системы), используемыми в университетских больницах, которые могут работать только с альфа-амилазой, cobas Integra, cobas c original test kit.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</si>
  <si>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 набор для определения Аспартат аминотрансферазы</t>
  </si>
  <si>
    <t xml:space="preserve"> Тест набор для определения Аспартат аминотрансферазы на анализаторах Кобас интегра и Кобас U311  (AST cobas Integra, cobas c). Оригинал.Формат  - 500 тестов в уп/шт. Исследуемый материал сыворотка крови.  Новый, неиспользованый,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cobas Integra и cobas U311 (которые являются закрытыми системами), используемыми в университетских больницах, которые могут работать только с AST cobas Integra, cobas c оригинальным тест-набором.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</si>
  <si>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 набор для определения Общего билирубина</t>
  </si>
  <si>
    <t>Тест набор для определения Общего билирубина на анализаторах Кобас интегра и Кобас U311 (BIL-Total Gen.2, cobas Integra, cobas c).Оригинал. Формат  - 250 тестов в уп/шт. Исследуемый материал сыворотка крови.  Новый, неиспользованый,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cobas Integra и cobas U311, используемыми в университетских больницах (являются закрытыми системами), которые могут работать только с BIL-Total Gen.2, cobas Integra, cobas c original test kit.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</si>
  <si>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Сосуды для образцов Кобас</t>
  </si>
  <si>
    <t>Сосуды для образцов Кобас (Cobas sample cups) для анализаторов Элексис и Кобас e 411. Оригинал. Метод: электрохемилюминесцентный анализ. Формат: 5000 сосудов в упаковке/шт. Новый, неиспользованный, в заводской упаковке. Условия хранения: при температуре 2-8°C. Наличие 1/2  всего срока годности на момент доставки, For In Vitro Diagnostic. Предмет покупки предназначен для работы с анализатором Elexis и Cobas e 411 (закрытая система), используемым в университетских больницах, который может работать только с оригинальными сосудами для проб Cobas.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</si>
  <si>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 набор для определения Амилазы панкреатической</t>
  </si>
  <si>
    <t>Тест набор предусмотренный для определения α-амилазы  (панкреатической)(Alpha-amilase Pancreatic, cobas Integra, cobas c) на анализаторах Сobas Integra, СobasU311. Оригинал.Формат 200 тестов упаковка /шт. Исследуемый материал сыворотка крови. Новый, неиспользованный,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cobas integra и cobas U311 (представляющими собой закрытые системы), используемыми в университетских больницах, которые могут работать только с исходным материалом Alpha-amylase Pancreatic, cobas Integra, cobas c.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</si>
  <si>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Микрокюветы</t>
  </si>
  <si>
    <t>Микрокюветы /Cobas integra microcuvettes/ для анализатора Кобас Интегра. Оригинал. Формат: 20x1000 микрокювет в упаковке/шт. Новый, неиспользованный, в заводской упаковке. Условия хранения: при температуре 15-25. Наличие 1/2 всего срока годности на момент поставки. Предмет покупки предназначен для работы с анализатором Cobas integra (который представляет собой закрытую систему), используемым в университетских больницах, который может работать только с оригинальными микрокюветами Cobas integra microcuvettes.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</si>
  <si>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Тест-кассета для определения иммуноглобулина А /IgA/</t>
  </si>
  <si>
    <t>Иммуноглобулин А для анализатора Cobas Integra (IgA, cobas Integra). Оригинал. Формат: 100 тестов в коробке/шт. Исследуемый образец: сыворотка крови. Новый, неиспользованный, в заводской упаковке. Условия хранения 2-8 градусов тепла. 1/2 срока годности доступна на момент доставки, только для диагностики In Vitro. Предмет покупки предназначен для работы с анализатором cobas integra (который представляет собой закрытую систему), используемым в университетских больницах, который может работать только с IgA, оригинальной тест-кассетой cobas Integra.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</si>
  <si>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Тест-кассета для определения иммуноглобулина M /IgM/ </t>
  </si>
  <si>
    <t>Иммуноглобулин M для анализатора Cobas Integra (IgM, cobas Integra). Оригинал. Формат: 100 тестов в коробке/шт. Исследуемый образец: сыворотка крови. Новый, неиспользованный, в заводской упаковке. Условия хранения 2-8 градусов тепла. 1/2 срока годности доступна на момент доставки, только для диагностики In Vitro. Предмет покупки предназначен для работы с анализатором cobas integra (который представляет собой закрытую систему), используемым в университетских больницах, который может работать только с IgM, оригинальной тест-кассетой cobas Integra.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</si>
  <si>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Набор для проверки времени PTTA</t>
  </si>
  <si>
    <t>Тест-набор для определения активированного частичного тромбопластинового времени (APTT) для анализатора Stago Start 4. Оригинал. Метод: определение времени свертывания путем вискозиметрического измерения. Объем: 12 х 5 мл/шт. Формат: 1200 тестов, если тестирование проводится на устройстве Start 4 с использованием документа SOP (стандартная рабочая процедура), предоставленного компанией. Новый, неиспользованный, в заводской упаковке. Условия хранения: при температуре 2-8°С. Наличие 1/2 срока годности на момент поставки. Только для диагностики In Vitro. Товар предназначен для работы с анализатором Stago Start 4, используемым в университетских клиниках, который может работать с оригинальным тест-набором для определения активного частичного тромбопластинового времени (APTT).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</si>
  <si>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Бумага для принтера для устройства Кобас b 221</t>
  </si>
  <si>
    <t>Бумага для принтера для анализатора Кобас b 221. Формат: бимага 1шт. Оригинал. Новый не использованный, в заводской упаковке. Наличие 1/2 всего срока годности на момент поставки. Условия хранения: при комнатной температуре. Предмет покупки предназначен для работы с анализаторами Cobas b 221 (закрытая система), используемыми в университетских больницах, которые могут работать только с оригинальной бумагой для принтера.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</si>
  <si>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Тест-кассета для определения анти-стрептолизина-O</t>
  </si>
  <si>
    <t>Тест-кассета для определения анти-стрептолизина-O (ASLO TQ, cobas c): для анализатора Кобас Ս311. Оригинал. Формат: 150 тестов в упаковке/шт. Новый, неиспользованный, заводской упаковке. Условия хранения: при температуре 2-8°C . Наличие 1/2  всего срока годности на момент доставки, For In Vitro Diagnostic only. Предмет покупки предназначен для работы с анализаторами cobas U311 (закрытая система), используемыми в университетских больницах, которые могут работать только с оригинальной тест-кассетой ASLO TQ, cobas c.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</si>
  <si>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 набор для определения Лактат дегидрогеназы</t>
  </si>
  <si>
    <t>Тест набор для определения Лактат дегидрогеназы на анализаторах Кобас интегра и Кобас U311(LDHI2 IFCC, cobas Integra, cobas c).Оригинал.Формат  - 300 тестов в уп/шт. Исследуемый материал сыворотка крови. Новый, неиспользованый,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cobas Integra и cobas U311 (представляющими собой закрытые системы), используемыми в университетских больницах, которые могут работать только с оригинальным набором для тестирования LDHI2 IFCC, cobas Integra, cobas c.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</si>
  <si>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Sample Cups для анализатора Кобас интегра</t>
  </si>
  <si>
    <t>Sample Cups, with hole white для анализатора Кобас интегра. Оригинал. Формат: 1000 шт. в упаковке/ шт. Новый, неиспользованный, в заводской упаковке. Условия хранения: при температуре 15-25. Наличие 1/2  всего срока годности на момент доставки. Предмет покупки предназначен для работы с анализаторами Cobas Integra (закрытая система), используемыми в университетских больницах, которые могут работать только с оригинальными чашками для образцов с white чашками с отверстиями.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</si>
  <si>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СТА Оурен-Коллер буффер для анализатора  STA Compact Max </t>
  </si>
  <si>
    <t>СТА Оурен-Коллер буффер /STA-OWREN-KOLLER/ предназначенный для анализатора  STA Compact MaxSTA Compact Max. Оригинал: Формат  24x15мл упаковка/шт. Используется в качестве разбавляющего буфера для измерения теста на фибриноген. Новый, не использованный, в заводской упаковке  . Условия хранения - хранить при температуре 2-8˚С. На момент доставки товара наличие по крайне мере  1/2 срока годности от общего срока, For In Vitro Diagnostic only. При доставке обязательно предостовлять наличие международного сертификата контроля качества ISO 13485 и  CE, выданного производителем. Предмет покупки предназначен для работы с анализаторами STA Compact Max (закрытая система), используемыми в университетских больницах, которые могут работать только с оригинальным реагентом /STA-OWREN-KOLLER/.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</si>
  <si>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Элексис просел</t>
  </si>
  <si>
    <t>Элексис просел procell для анализаторов Элексис и Кобас e 411. Оригинал. Метод: электрохемилюминесцентный анализ. Формат: 6 x 380мл в упаковке/шт. Новый, неиспользованый,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Элексис и Cobas e 411 (закрытая система), используемыми в университетских больницах, которые могут работать только с оригинальным реагентом Элексис procell.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</si>
  <si>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Элексис клинсел</t>
  </si>
  <si>
    <t>Элексис клинсел cleancell для анализаторов Элексис и Кобас e 411. Оригинал. Метод: электрохемилюминесцентный анализ. Формат: 6 x 380мл в упаковке/шт. Новый, неиспользованый,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Элексиси Cobas e 411 (закрытая система), используемыми в университетских больницах, которые могут работать только с оригинальным реагентомЭлексисcleancell.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</si>
  <si>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Этанол для анализаторов Кобас Интегра и Кобас С311</t>
  </si>
  <si>
    <t>Этанол (Ethanol,  cobas Integra, cobas c): Оригинал. Формат: 100 тестов в упаковке/шт. Тестовый образец: сыворотка крови/моча. Новый, неиспользованный, в заводской упаковке. Условия хранения: при температуре 2-8С. Наличие 1/2 всего срока годности на момент доставки. For In Vitro Diagnostic only.  Предмет покупки   предназначен для работы с анализаторами Cobas Integra и Cobas S311 (представляющими собой закрытые системы), используемыми в университетских больницах, которые могут работать только с оригинальными тестами Ethanol, cobas Integra, cobas c.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</si>
  <si>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Бумага для принтера Урисис  1100 </t>
  </si>
  <si>
    <t>Бумага для принтера предусмотренная для анализатора Урисис  1100. Диаметром   50мм. Оригинал. Формат - шт. Новый, неиспользованый, в заводской упаковке. Условия хранения - хранить в условиях комнатнаой температуры. Наличие 1/2 от всего срока годности на момент доставки. Предмет покупки предназначен для работы с анализаторами Urisis 1100 (закрытая система), используемыми в университетских больницах, которые могут работать только с оригинальной бумагой для принтера.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</si>
  <si>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Калибратор высоко чувствительного Тропонина Т  Элексис</t>
  </si>
  <si>
    <t>Калибратор высоко чувствительного Тропонина Т STAT Элексис,  на анализаторах  Элексис и Кобас e  411(Elecsys hs Troponin T STAT CalSet). Оригинал.Методом электрохемилюминесцентного анализа.Формат - 4x1мл уп/шт. Новый, неиспользованный,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Elecsys и Cobas e 411 (закрытая система), используемыми в университетских больницах, которые могут работать только с оригинальным калибратором Elecsys hs Troponin T STAT CalSetс.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</si>
  <si>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Моющий раствор ABX MINOCLAIR</t>
  </si>
  <si>
    <t>Моющий раствор ABX MINOCLAIR, предназначенный для автоматизированных гематологических анализаторов HORIBA Yumizen H500, H550. Орифгинал. Формат: 500мл моющего раствора / шт. Новый, неиспользованный, в заводской упаковке. Условия хранения: комнатная температура. Наличие товарного знака и идентификационного штрих-кода на упаковке. Наличие 1/2 всего срока годности на момент поставки. For In Vitro Diagnostic only. Наличие сертификатов качества требуются при доставке товара. Предмет покупки предназначен для работы с анализаторами HORIBA Yumizen H500, H550 (закрытые системы), используемыми в университетских больницах, которые могут работать только с оригинальным чистящим раствором ABX MINOCLAIR.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</si>
  <si>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Термо бумага</t>
  </si>
  <si>
    <t>Термо бумага 110-112 мм предусмотрена  для анализатора Start 4 компании Stago. Оригинал. Формат - шт. Новый, неиспользованный, в заводской упаковке.Условия хранения - хранить при комнатной температуре. На момент доставки товара наличие по крайне мере  1/2 срока годности от общего срока. Предмет покупки предназначен для работы с анализатором Stago Start 4, используемым в университетских больницах, который может работать с оригинальной термобумагой.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</si>
  <si>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Среда для определения  стерильности  крови   по отношению к аэробным бактериям</t>
  </si>
  <si>
    <t>Среда для определения  стерильности  крови   по отношению к аэробным бактериям. Формат  не менее чем  50мл (указать мл) среды в бутылочке или флакон/шт. Новый, неиспользованный, . На момент доставки товара наличие 1/2 срока годности. Условия хранения - хранить при комнатной температуре.</t>
  </si>
  <si>
    <t>Тест набор для определения Железа</t>
  </si>
  <si>
    <t>Тест набор для определения Железа на анализаторах Кобас интегра и Кобас U311(Iron, cobas Integra, cobas c.)Оригинал.Формат  - 200 тестов в уп/шт. Исследуемый материал сыворотка крови. Новый, не использованный, в заводской упаковке. Условия хранения - хранить при температуре 2-8˚С.  Наличие 1/2 всего срока годности на момент доставки, For In Vitro Diagnostic. Предмет покупки предназначен для работы с анализаторами cobas integra и cobas U311 (представляющими собой закрытые системы), используемыми в университетских больницах, которые могут работать только с оригинальным набором для тестирования Iron, cobas Integra, cobas c.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</si>
  <si>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Тест набор для количественного определения  Витамина Д,  Элексис </t>
  </si>
  <si>
    <t>Тест набор для количественного определения  Витамина Д  Элексис  на анализаторах  Элексис и Кобас  e 411(ElecsysVitamin D Total II). Оригинал. Методом электрохемилюминесцентного анализа.Формат - 100 тестов в у/шт.Исследуемый материал сыворотка крови/плазма. Должен быть новым, неиспользованным,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Elexis и Cobas e 411 (закрытая система), используемыми в университетских больницах, которые могут работать только с оригинальным тест набором ElecsysVitamin D Total II.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</si>
  <si>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Маннитол элективно соленый агар</t>
  </si>
  <si>
    <t xml:space="preserve">Маннитол элективно соленый агар.Формат -кг. Новый, неиспользованный.  На момент доставки товара наличие 1/2 срока годности. Вупаковках по 250г или 500 г  тарах.Условия хранения - хранить в сухом месте. </t>
  </si>
  <si>
    <t>кг</t>
  </si>
  <si>
    <t>Preclean M для анализатора Cobas e 402</t>
  </si>
  <si>
    <t>ПреклинM ( Preclean М) для анализатора Kobas e 402. Оригинал.
Метод: Электрохемилюминесцентный анализ. Формат: упаковка 2 x 2 литр/шт․ Новый, неиспользованный, в заводской упаковке. 1/2 срока годности в наличии на момент доставки. Условия хранения: при комнатной температуре, For In Vitro Diagnostic only:  Предмет покупки предназначен для работы с анализаторами Cobas e 402 (закрытая система), используемыми в университетских больницах, которые могут работать только с оригинальным реагентом Preclean M.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</si>
  <si>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Набор  тестов для количественного определения  DHEA-S Elecsys</t>
  </si>
  <si>
    <t>Тест-набор для количественного определения Elecsys DHEA_S для анализаторов Elecsys и Cobas e 411. Метод: Электрохемилюминесцентный анализ. Оригинал. Формат: 100 тестов в упаковке. Образец для исследования: сыворотка/плазма крови. Новый, неиспользованный, в заводской упаковке. Условия хранения: при 2-8°С. На момент доставки доступна 1/2 срока годности., For In Vitro Diagnostic: Приобретаемый предмет предназначен для работы с анализаторами  Elecsys и Cobas e 411 (которые являются закрытыми системами), используемыми в университетских больницах, которые могут работать только с оригинальным тестовым набором (ElecsysDHEA_S).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</si>
  <si>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 набор для количественного анализа эстрадиола Elecsys</t>
  </si>
  <si>
    <t>Тест набор  для количественного определения эстрадиола Elecsys для анализаторов Elecsys и Cobas e 411. Метод: Электрохемилюминесцентный анализ. Оригинал. Формат: 100 тестов в упаковке. Образец для исследования: сыворотка/плазма крови. Новый, неиспользованный, в заводской упаковке. Условия хранения: при 2-8°С. На момент доставки доступна 1/2 срока годности, For In Vitro Diagnostic: Приобретаемый предмет предназначен для работы с анализаторами Elecsys и Cobas e 411 (закрытые системы), используемыми в университетских больницах, которые могут работать только с оригинальным тестовым набором (Elecsys).Обязательным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</si>
  <si>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 на выявление сифилиса (трепонемы паллидум (TPHA, сифилис)</t>
  </si>
  <si>
    <t xml:space="preserve">Тест на выявление сифилиса (трепонемы паллидум (TPHA, сифилис). Метод: микрогемагглютинация. Формат: 1 тестовое исследование / шт. Тестовый образец: сыворотка крови-плазма. Упаковка: тест-набор. Условия хранения: 2-8 ° С. Новый, неиспользованный. Наличие по крайней мере 1/2 от всего срока годности на момент доставки. </t>
  </si>
  <si>
    <t>Быстрый тест для определения антител гепатита C</t>
  </si>
  <si>
    <t xml:space="preserve">Быстрый тест для определения антител гепатита C /HCV Ab Plus  Rapid test-Cassette (Serum/Plasma/Whole Blood)/: Ֆորմատ՝ Формат: 1 тест-кассета/шт. Тип теста: кассетный (Cassette). Время, необходимое для обследования - максимум 15 минут. Чувствительность: минимум 99%. Специфичность: минимум 99,5%. Новый, неиспользованный, в заводской упаковке. Наличие 1/2 от всего срока годности на момент доставки. </t>
  </si>
  <si>
    <t xml:space="preserve">Тест набор для определения Антистрептолизина–O </t>
  </si>
  <si>
    <t xml:space="preserve">Тест набор для определения Антистрептолизина–O  ( Anti-Streptolysin O). Методом латексной агглютинации. Формат не менее чем 100 тест исследований в наборе (указать количество тестов)( буферный раствор для титрации, и контроль)/шт. Исследуемый материал - сыворотка крови. Новый, неиспользованный. На момент доставки товара наличие 1/2 срока годности. Условия хранения при температуре  2-8˚C, For In Vitro Diagnostic only:  </t>
  </si>
  <si>
    <t>Парвовирус B 19 IgM IFA</t>
  </si>
  <si>
    <t>Иммуноферментная тест-система для выявления антител класса IgM к парвовирусу В19 в сыворотке или плазме крови методом ELISA. Формат: 96 (8х12) стрипов/микропланшет в упаковке (необходимые растворы)/шт. Стандартные тесты, положительный IgM и отрицательный IgM, готовый к использованию.  Условия хранения: 2-8°С. Новый, неиспользованный. На момент доставки товара наличие 1/2 срока годности.</t>
  </si>
  <si>
    <t>Набор для тестирования антигена криптоспоридий</t>
  </si>
  <si>
    <t>Набор тестов для обнаружения антител к криптоспоридиозу (Cryptosporidium). Метод: иммунохроматографический метод. Образец для анализа: кал.  Каждый тестовый набор содержит соответствующий растворитель.  Новый, неиспользованный.  На момент доставки доступна 1/2 срока годности. Условия хранения: 2-30°С.</t>
  </si>
  <si>
    <t>Набор для определения антител групповой и резус систем - кассета со стеклянными микросферами и колонками</t>
  </si>
  <si>
    <t>Кассета со стеклянными микросферами и колонками для центрифуги ORTHO Workstation, используемой в университетской лаборатории, должна быть совместима с центрифугой ORTHO Workstation. Оригинал. Набор для определения антител групповой и резус систем Kell (Anti C, Anti E, Anti c, Anti e, Anti K): Кассета, содержащая стеклянные микросферы и состоящая из следующих колонок:
Моноклональные Anti-C антитела человека (IgM, клон MS24), моноклональные Anti-Е антитела человека (IgM, клон C2),  моноклональные Anti-с антитела человека (IgM, клон MS42), моноклональные Anti-е антитела человека (IgM, клон MS16, MS21 и MS63), моноклональные Anti-К, Anti-К1 антитела человека (IgM, клон MS56). Контроль: потенцирующий материал. Использование аморфного аффинного покрытия на основе агглютинации коллагена.Формат: кассета 1 шт. Новый, неиспользованный.  Наличие 1/2 всего срока годности на момент поставки. Обязательным условием является предоставление участником гарантийного письма от производителя продукции или его представителя при исполнении контракта.</t>
  </si>
  <si>
    <t>Набор для тестирования поверхностного антигена вируса гепатита B Cobas e 402 Elexis</t>
  </si>
  <si>
    <t xml:space="preserve">Поверхностный антиген вируса гепатита В Elecsys (Elecsys e 402) для анализатора для диагностики in vitro. Новый, неиспользованный, в заводской упаковке. На момент поставки имеется половина срока годности. Приобретен для использования с анализаторами Cobas e 402 (представляющими собой закрытую систему), которые могут работать только с оригинальным набором для тестирования Elecsys HBsAg.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</si>
  <si>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Набор для выявления антител к вирусу гепатита С Cobas e 402 Elexis</t>
  </si>
  <si>
    <t xml:space="preserve">Антитела к вирусу гепатита С (Elecsys Anti HCV) для анализатора, Для диагностики in vitro. Новый, неиспользованный, в заводской упаковке. На момент поставки имеется половина срока годности. Приобретен для использования с анализаторами Cobas e 402 (представляющими собой закрытую систему), которые могут работать только с оригинальным набором для тестирования Elecsys Anti HCV.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</si>
  <si>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 xml:space="preserve">Элексис ВИЧ ВИЧ 1/2 DUO (Elecsys HIV 1/2 DUO) для анализатора Cobas e 402.Оригинал. Методом: Электрохемилюминесцентного анализа. Формат: 300 тестов в упаковке /шт.
Образец для исследования: сыворотка/плазма крови. For In Vitro Diagnostic: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 Условия хранения: при 2-8°С.
Наличие не менее 1/2 полного срока годности на момент поставки, For In Vitro Diagnostic: Приобретаемый предмет предназначен для работы с анализаторами Elecsys Cobas e 402 (которые представляют собой закрытые системы),, используемыми в университетских больницах, которые могут работать только с оригинальным набором для тестирования Elecsys ВИЧ 1/2 DUO.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</si>
  <si>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Пробирка для забора капиллярной крови</t>
  </si>
  <si>
    <t xml:space="preserve">Микропробирка для забора капиллярной крови /TUBE 0.25/0.5 մլ K2E K2EDTA, lavender cap/: Микропробирка для забора капиллярной крови, содержащая ингибитор агрегации тромбоцитов K2EDTA. Используется для гематологических исследований. Формат: 1 микропробирка/шт. Новый, неиспользованный, в заводской упаковке. For In Vitro Diagnostic only: Наличие не менее 1/2 всего срока годности на момент поставки.
</t>
  </si>
  <si>
    <t xml:space="preserve">Стерильная среда крови для выявления аэробных и факультативно-анаэробных микроорганизмов. </t>
  </si>
  <si>
    <t>Стерильная среда крови для выявления аэробных и факультативно-анаэробных микроорганизмов.
Флакон содержит высокопитательную среду, Brain Heart Infusion Broth (B.H.I.) p-аминобензойную кислоту (PABA) и полианетолсульфонат натрия (SPS). Формат: 6х9 мл флаконов/шт.В упаковке  имеется  руководство пользователя.Наличие сертификатов ISO 9001, ISO 13485, CE, IVD обязательно при поставке каждой партии.
Новый, неиспользованный, в заводской упаковке, в наличии на момент доставки 1/2 срока годности.</t>
  </si>
  <si>
    <t>cobas c303 Набор для определения панкреатической амилазы</t>
  </si>
  <si>
    <t xml:space="preserve">Набор для определения лактата, предназначен для анализатора cobas c303. Формат: 100 тестовых образцов. Новый, неиспользованный, в заводской упаковке. °C: на момент поставки доступна половина срока годности. Только для диагностики in vitro. Новый, неиспользованный, в заводской упаковке. Срок годности составляет 1/2 на момент поставки. Приобретен для использования с анализаторами cobas c303 (которые представляют собой закрытую систему), которые могут работать только с оригинальным тестовым комплектом Lact, c Pack  green.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</si>
  <si>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 xml:space="preserve"> cobas c303 Набор для тестов на определение триглицеридо  (Trig, c pack green) Формат: 1000 тестов в коробке/шт. ՍОбразец для исследования: сыворотка крови. Условия хранения: 15‑25 °С,, For In Vitro Diagnostic only: Новый, неиспользованный, в заводской упаковке, в наличии на момент доставки 1/2 срока годности. Приобретаемый предмет предназначен для работы с анализаторами cobas c303 (которые представляют собой закрытые системы), используемыми в университетских клиниках, которые могут работать только с оригинальным набором для определения  тестовым набором  (Trig, c pack green).Обязательным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</si>
  <si>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 xml:space="preserve">Тест-набор для определения  альбумина для анализатора cobas c303 </t>
  </si>
  <si>
    <t xml:space="preserve">Тест-набор для определения магния для анализатора cobas c303 </t>
  </si>
  <si>
    <t xml:space="preserve">Тест-набор для определения общего альбумина  (Albumin, c pack green) для анализатора cobas c303. Оригинал. Формат: 750 тестов в коробке/шт. ՍОбразец для исследования: сыворотка крови. Условия хранения: 15‑25 °С,, For In Vitro Diagnostic only: Новый, неиспользованный, в заводской упаковке, в наличии на момент доставки 1/2 срока годности. Приобретаемый предмет предназначен для работы с анализаторами cobas c303 (которые представляют собой закрытые системы), используемыми в университетских клиниках, которые могут работать только с оригинальным набором для определения  тестовым набором  (Albumin, c pack green).Обязательным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</si>
  <si>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 xml:space="preserve">Тест-набор для определения магния для анализатора cobas c303 (MG, c pack green)  для анализатора cobas c303. Оригинал. Формат: 690 тестов в коробке/шт. ՍОбразец для исследования: сыворотка крови. Условия хранения: 15‑25 °С,, For In Vitro Diagnostic only: Новый, неиспользованный, в заводской упаковке, в наличии на момент доставки 1/2 срока годности. Приобретаемый предмет предназначен для работы с анализаторами cobas c303 (которые представляют собой закрытые системы), используемыми в университетских клиниках, которые могут работать только с оригинальным набором для определения  тестовым набором  (MG, c pack green).Обязательным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</si>
  <si>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Тест набор для определения  ВИЧ 1/2 DUO Cobas e 402 Elecsys</t>
  </si>
  <si>
    <t>Элексис наконечники</t>
  </si>
  <si>
    <t xml:space="preserve">Элексис наконечники (Elecsys Assay tips) для анализаторов Элексис и Кобас e 411. Оригинал. Метод: электрохемилюминесцентный анализ. Формат: 30x120 наконечников в упаковке/шт. Новый, неиспользованный, в заводской упаковке. Условия хранения: при комнатной температуре. Наличие 1/2  всего срока годности на момент доставки, For In Vitro Diagnostic. Предмет покупки предназначен для использования с анализаторами Elecsys и Cobas e 411 (закрытая система), используемыми в университетских больницах, которые могут работать только с оригинальными наконечниками Elecsys Assay.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</si>
  <si>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Элексис микрокюветы</t>
  </si>
  <si>
    <t xml:space="preserve">Элексис микрокюветы (Elecsys Assay cup) для анализаторов Элексис и Кобас e 411. Оригинал. Метод: электрохемилюминесцентный анализ. Формат: 60x60 микрокювет в упаковке/шт. Новый, неиспользованный, в заводской упаковке.  Условия хранения: при комнатной температуре. Наличие 1/2  всего срока годности на момент доставки, For In Vitro Diagnostic. Предмет покупки предназначен для работы с анализаторами Elecsys и Cobas e 411 (закрытая система), используемыми в университетских больницах, которые могут работать только с оригинальными чашечными микрокюветами Elecsys Assay.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</si>
  <si>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 xml:space="preserve">Тест набор для определения для Фоликулостимулирующено гормона Elecsys </t>
  </si>
  <si>
    <t xml:space="preserve">Тест набор для определения для Фоликулостимулирующено гормона Elecsys  (ElecsysFSH)  Метод: электрохемилюминесцентный анализ. Формат: 100 тест в упаковке/шт. Новый, неиспользованный, в заводской упаковке.  Условия хранения: при комнатной температуре. Наличие 1/2  всего срока годности на момент доставки, For In Vitro Diagnostic. Предмет покупки предназначен для работы с анализаторами  Elecsys  (закрытая система), используемыми в университетских больницах, которые могут работать только с оригинальными(ElecsysFSH).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</si>
  <si>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 xml:space="preserve">Калибратор для определения для Фоликулостимулирующено гормона Elecsys </t>
  </si>
  <si>
    <t xml:space="preserve">Калибратор для определения для Фоликулостимулирующено гормона Elecsys  (Elecsys FSH CalSet): Метод: электрохемилюминесцентный анализ. Формат: 100 тест в упаковке/шт. Новый, неиспользованный, в заводской упаковке.  Условия хранения: при комнатной температуре. Наличие 1/2  всего срока годности на момент доставки, For In Vitro Diagnostic. Предмет покупки предназначен для работы с анализаторами  Elecsys  (закрытая система), используемыми в университетских больницах, которые могут работать только с оригинальными (Elecsys FSH CalSet).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</si>
  <si>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Быстрый тест для определения 4-го генерации антигенов / антител ВИЧ</t>
  </si>
  <si>
    <t xml:space="preserve">Быстрый тест для определения 4-го генерации антигенов / антител ВИЧ /HIV Ag/Ab 4th Gen. Rapid Test S/P/WB  Combo Rapid test-Cassette (Serum/Plasma/Whole Blood)/. Формат: 1 тест-кассета/шт. Тип теста: кассетный (Cassette). Время, необходимое для обследования - максимум 15 минут. Чувствительность: 100%. Специфичность: 100%.  Новый, неиспользованный, в заводской упаковке. Наличие 1/2 от всего срока годности на момент доставки. </t>
  </si>
  <si>
    <t xml:space="preserve">Тест-набор для определения антител IgM к вирусу гепатита А для Maglumi </t>
  </si>
  <si>
    <t xml:space="preserve">Тест-набор для определения антител IgM к вирусу гепатита А для Maglumi  (Maglumi HAV IgM). Метод: электрохемилюминесцентный анализ. Формат: 50 тест в упаковке, калибратор, контрол/шт. Новый, неиспользованный, в заводской упаковке.  Условия хранения: при комнатной температуре. Наличие 1/2  всего срока годности на момент доставки, For In Vitro Diagnostic. Предмет покупки предназначен для работы с анализаторами  Maglumi (закрытая система), используемыми в университетских больницах, которые могут работать только с оригинальными (Maglumi HAV IgM).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</si>
  <si>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Набор для количественного анализа лютеинизирующего гормона Elexis</t>
  </si>
  <si>
    <t xml:space="preserve">Набор для количественного анализа лютеинизирующего гормона Elexis (Elecsys LH). Оригинал: Для анализатора Elexis e 411. Формат: коробка для тестов на 100 шт. Новый, неиспользованный, с полным сроком годности: Для диагностики in vitro. Новый, неиспользованный, в заводской упаковке.  Условия хранения: при комнатной температуре. Наличие 1/2  всего срока годности на момент доставки, For In Vitro Diagnostic. Предмет покупки предназначен для работы с анализаторами  Elecsys  (закрытая система), используемыми в университетских больницах, которые могут работать только с оригинальными  (Elecsys LH).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</si>
  <si>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Калибратор лютеинизирующего гормона Elexis</t>
  </si>
  <si>
    <t xml:space="preserve">Калибратор лютеинизирующего гормона Elexis  (Elecsys LH CalSet):Оригинал: Электрохемилюминесцентный анализ: Новый, неиспользованный, со сроком годности 1/2 на момент поставки: Условия хранения: 2-8°С. Приобретаемый предмет предназначен для работы с анализаторами Elecsys и Cobas e 411 (закрытая система), используемыми в университетских больницах, которые могут работать только с оригинальным калибратором Elecsys LH CalSet.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</si>
  <si>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Тест Набор для определение С-пептида</t>
  </si>
  <si>
    <t xml:space="preserve">Elexys C-пептид для анализатора: Оригинал: Электрохемилюминесцентный анализ: Новый, неиспользованный, со сроком годности не менее 1/2. Наличие: Для диагностики in vitro. Условия хранения: при 2-8°С. Приобретаемый предмет предназначен для работы с анализаторами Elecsys и Cobas e 411 (закрытая система), используемыми в университетских больницах, которые могут работать только с оригинальным набором для тестирования Elecsys C-пептид.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</si>
  <si>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Элексис витамин Д пресиконтроль</t>
  </si>
  <si>
    <t xml:space="preserve">Анализатор Elexys e 411: Оригинал: Электрохемилюминесцентный анализ: Новый, неиспользованный, срок годности не менее 1/2, доступен для диагностики in vitro. Условия хранения: при 2-8°С. Приобретаемый предмет предназначен для работы с анализаторами Elecsys и Cobas e 411 (закрытая система), используемыми в университетских больницах, которые могут работать только с оригинальным Precicontrol Elecsys Precicontrol Витамин D.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</si>
  <si>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Набор для определения паратиреоидного гормона</t>
  </si>
  <si>
    <t xml:space="preserve">Паратиреоидный гормон Elecsys (Elecsys PTH) для анализатора Cobas e 411. Оригинал: Электрохемилюминесцентный анализ: 100 определений в коробке: Новый, неиспользованный, со сроком годности не менее 1/2. Условия хранения: при 2-8°С. Приобретаемый предмет предназначен для работы с анализаторами Cobas e 411 (закрытая система), используемыми в университетских больницах, которые могут работать только с оригинальным тестовым набором Elecsys PTH.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</si>
  <si>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 xml:space="preserve">Набор для тестирования панкреатической амилазы (P-Amy, c303) для анализатора: Исходный формат: 400тест/шт.  сыворотка крови: 2–8°C, имеется 1/2 срока годности, только для диагностики in vitro. Новый, неиспользованный, в заводской упаковке. Срок годности 1/2 в наличии на момент поставки. Приобретен для использования с анализаторами cobas c303 (закрытая система), которые могут работать только с P-Amy, оригинальный тест - с коллекцией.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</si>
  <si>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 xml:space="preserve">Набор для тестирования липопротеинов низкой плотности (ЛПНП, упаковка зеленая). Исходный формат: 600тест/шт .сыворотка крови. Условия хранения: 2-8°C, 1/2 срока доступности, только для диагностики in vitro. Новый, неиспользованный, в заводской упаковке. Срок годности составляет 1/2 на момент поставки. Приобретен для использования с анализаторами cobas c303 (закрытая система), которые могут работать только с оригинальным набором для тестирования ЛПНП в упаковке.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</si>
  <si>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 xml:space="preserve">Тест-набор на липопротеины высокой плотности (ЛПВП, упаковка зеленая). Формат: 700тест/ шт, сыворотка крови. Условия хранения: 2-8°С 1/2 срока. доступность, только для диагностики in vitro. Новый, неиспользованный, в заводской упаковке. Срок годности составляет 1/2 на момент поставки. Приобретен для использования с анализаторами cobas c303 (представляет собой закрытую систему), которые могут работать только с оригинальным тестовым набором HDL c pack green.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</si>
  <si>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cobas c303 Набор для определение триглицеридов</t>
  </si>
  <si>
    <t>cobas c303 Набор для  определение лактата</t>
  </si>
  <si>
    <t>cobas c303 Набор для липопротеинов высокой плотности</t>
  </si>
  <si>
    <t>cobas c303 Набор для липопротеинов низкой плотности</t>
  </si>
  <si>
    <t>Գնման ընդհանուր գին                          /ՀՀ դրամ/</t>
  </si>
  <si>
    <t>Ֆլյուրոսելլ WNR</t>
  </si>
  <si>
    <t>Էլեկսիս   ԱԿՏԳ   քանակական որոշման թեսթ-հավաքածու</t>
  </si>
  <si>
    <t>Պրոսել M Cobas e 402 անալիզատորի համար</t>
  </si>
  <si>
    <t>Maglumi 800 վերլուծիչի համար նախատեսված Maglumi TRA(TSH ռեցեպտորի հակամարմին)</t>
  </si>
  <si>
    <t>Ալանին ամինոտրանսֆերազի որոշման թեսթ-հավաքածու</t>
  </si>
  <si>
    <t>Պիպերացիլլին+տազոբակտամի դիսկ</t>
  </si>
  <si>
    <t>Ալբումինի որոշման թեսթ հավաքածու</t>
  </si>
  <si>
    <t>Թթվային բնույթի լվացող լուծույթ cobas c303 անալիզատորի համար</t>
  </si>
  <si>
    <t>Գենտամիցինի դիսկ</t>
  </si>
  <si>
    <t>Կլինդամիցինի դիսկ</t>
  </si>
  <si>
    <t>Ամիկացինի դիսկ</t>
  </si>
  <si>
    <t xml:space="preserve">Ցեֆուրոքսիմի դիսկ </t>
  </si>
  <si>
    <t>Ամօքսիցիլլին+քլավուլոնաթթվի  դիսկ</t>
  </si>
  <si>
    <t xml:space="preserve">Օֆլօքսացինի դիսկ </t>
  </si>
  <si>
    <t>Դօքսիցիկլինի դիսկ</t>
  </si>
  <si>
    <t xml:space="preserve">Էրիթրոմիցինի դիսկ </t>
  </si>
  <si>
    <t>Տոբրամիցինի դիսկ</t>
  </si>
  <si>
    <t>Ցեֆոտաքսիմի դիսկ</t>
  </si>
  <si>
    <t>Պետրիի թասիկ միանվագ օգտագործման համար/1</t>
  </si>
  <si>
    <t>Շիգելա</t>
  </si>
  <si>
    <t xml:space="preserve">Ամպիցիլլին+սուլբակտամի  դիսկ </t>
  </si>
  <si>
    <t xml:space="preserve">Պենիցիլլինի դիսկ </t>
  </si>
  <si>
    <t>Ֆոսֆոմիցինի  դիսկ</t>
  </si>
  <si>
    <t>33141211</t>
  </si>
  <si>
    <t xml:space="preserve">Մանրէաբանական օղ միանվագ օգտագործման  10 մկլ </t>
  </si>
  <si>
    <t xml:space="preserve">Ամoքսիցիլլինի դիսկ </t>
  </si>
  <si>
    <t>Իմիպենեմի դիսկ</t>
  </si>
  <si>
    <t>Օքսիդազայի  դիսկ</t>
  </si>
  <si>
    <t>Պետրիի թասիկ միանվագ օգտագործման համար/2</t>
  </si>
  <si>
    <t xml:space="preserve">Ցեֆտազիդիմի դիսկ </t>
  </si>
  <si>
    <t>Ռիֆամպիցինի  դիսկ</t>
  </si>
  <si>
    <t>Ցեֆօքսիտինի դիսկ</t>
  </si>
  <si>
    <t xml:space="preserve">Ցոլիկլոն Anti A serum </t>
  </si>
  <si>
    <t xml:space="preserve">Ցոլիկլոն Anti B serum </t>
  </si>
  <si>
    <t>Օպտոխինի դիսկ</t>
  </si>
  <si>
    <t>Ազիթրոմիցինի դիսկ</t>
  </si>
  <si>
    <t>Ստերիլ փորձանոթ</t>
  </si>
  <si>
    <t>Նիտրոֆուրանտոինի դիսկ</t>
  </si>
  <si>
    <t>ՈւՏԻ ագար</t>
  </si>
  <si>
    <t>ՍՏԱ Կոագ-կոնտրոլ N+P STA Compact Max վերլուծիչի համար</t>
  </si>
  <si>
    <t>Գլյուկոզայի  որոշման թեստ հավաքածու</t>
  </si>
  <si>
    <t>Ֆլյուրոսելլ WDF</t>
  </si>
  <si>
    <t>Էլեկսիս Հեպատիտ C վիրուսի նկատմամբ հակամարմինների հայտնաբերման թեստ-հավաքածու</t>
  </si>
  <si>
    <t>Էլեկսիս Հեպատիտ B վիրուսի հայտնաբերման թեստ-հավաքածու</t>
  </si>
  <si>
    <t>Էլեկսիս Հեպատիտ B վիրուսի կորիզային հակամարմինների հայտնաբերման թեստ-հավաքածու</t>
  </si>
  <si>
    <t>Կալիբրատոր c.f.a.s բիոքիմիական անալիզների համար</t>
  </si>
  <si>
    <t>ACCENT MC անալիզատորների համար նախատեսված Մուլտիկալիբրատոր կարգ 1</t>
  </si>
  <si>
    <t>ACCENT MC անալիզատորների համար նախատեսված Մուլտիկալիբրատոր կարգ 2</t>
  </si>
  <si>
    <t>Մօքսիֆլօքսացինի դիսկ</t>
  </si>
  <si>
    <t>Ցիպրոֆլօքսացինի դիսկ</t>
  </si>
  <si>
    <t xml:space="preserve">Լևոֆլօքսացինի դիսկ </t>
  </si>
  <si>
    <t>Քլորամֆենիկոլի դիսկ</t>
  </si>
  <si>
    <t xml:space="preserve">Նորֆլօքսացինի դիսկ </t>
  </si>
  <si>
    <t>Մերոպենեմի դիսկ</t>
  </si>
  <si>
    <t>Ավտոմատ բաժանավորիչի ծայրակալ 200-1000 մկլ</t>
  </si>
  <si>
    <t>Ցեֆեպիմի դիսկ</t>
  </si>
  <si>
    <t>Ձողիկ քսուք վերցնելու, ստերիլ /Sterile Swap with plastic stick/</t>
  </si>
  <si>
    <t>Maglumi  Ընդհանուր Տեստոստերոն հորմոնի որոշման թեստ հավաքածու</t>
  </si>
  <si>
    <t>Maglumi 800 վերլուծիչի համար նախատեսված Maglumi IL 6 որոշման թեստ հավաքածու</t>
  </si>
  <si>
    <t>Բացիտրացինի դիսկ</t>
  </si>
  <si>
    <t>Մետրոնիդազոլի դիսկ</t>
  </si>
  <si>
    <t>Կոլիստինի դիսկ</t>
  </si>
  <si>
    <t>cobas c303 Ալանին ամինոտրանսֆերազայի որոշման թեստ հավաքածու</t>
  </si>
  <si>
    <t>cobas c303 Ասպարտատ ամինոտրանսֆերազաի որոշման թեստ հավաքածու</t>
  </si>
  <si>
    <t>cobas c303 Ընդհանուր բիլիռուբինի որոշման թեստ հավաքածու</t>
  </si>
  <si>
    <t>cobas c303 Ուղղակի բիլիռուբինի որոշման թեստ հավաքածու</t>
  </si>
  <si>
    <t>cobas c303 Միզանյութի որոշման թեստ հավաքածու</t>
  </si>
  <si>
    <t>Ցեֆտրիաքսոնի դիսկ</t>
  </si>
  <si>
    <t xml:space="preserve">Steryle swabs առանց միջավայրի փորձանոթ </t>
  </si>
  <si>
    <t xml:space="preserve">Փորձանոթ ցենտրիֆուգայի նիշերով, ապակե </t>
  </si>
  <si>
    <t>Կյուվետ բորոսիլիկատից</t>
  </si>
  <si>
    <t xml:space="preserve">Խրոմ ագար  </t>
  </si>
  <si>
    <t xml:space="preserve">Կաթոցիկ (պիպետ) ստերիլ միանվագ </t>
  </si>
  <si>
    <t>Մեզի մանրէաբանական հետազոտման տրանսպորտային միջավայր</t>
  </si>
  <si>
    <t>Հեպատիտ B-ի մակերեսային հակածինների որոշման արագ թեստ</t>
  </si>
  <si>
    <t>Էլեկսիս Թիրեոտրոպ հորմոնի կալիբրատոր</t>
  </si>
  <si>
    <t>Cobas e 402   միկրոկյուվետներ/ծայրադիրներ/աղփարկղ</t>
  </si>
  <si>
    <t>Ցենտրիֆուգ Hermle Z206A-ի համար նախատեսված կողպեք։ Տեղադրումը և ուսուցումը տեղում։ Երաշխիքային ժամկետը 6 ամիս։</t>
  </si>
  <si>
    <t>Քրտինքի թեստի հավաքածու</t>
  </si>
  <si>
    <t>Բրուցելյոզի (Brucella abortus, Brucella melitensis, Brucella suis) որոշման թեստ հավաքածու Ռայթ Խեդելսոնի թեստ</t>
  </si>
  <si>
    <t>Anti-tissue Transglutaminase IgA-ի որոշման թեստ հավաքածու</t>
  </si>
  <si>
    <t>Direct Renin-ի որոշման թեստ հավաքածու</t>
  </si>
  <si>
    <t>Диск с цефотаксимом</t>
  </si>
  <si>
    <t>Оксидазный диск</t>
  </si>
  <si>
    <t>Диск с рифампицином</t>
  </si>
  <si>
    <t xml:space="preserve">Цоликлон Anti A serum </t>
  </si>
  <si>
    <t xml:space="preserve">Цоликлон Anti B serum </t>
  </si>
  <si>
    <t>Диск с азитромицином</t>
  </si>
  <si>
    <t>Стерильная пробирка</t>
  </si>
  <si>
    <t>Агар УТА</t>
  </si>
  <si>
    <t>Калибратор c.f.a.s для биохимических анализов</t>
  </si>
  <si>
    <t>Диск с левофлоксацином</t>
  </si>
  <si>
    <t>Диск с норфлоксацином</t>
  </si>
  <si>
    <t>Диск с бацитрацином</t>
  </si>
  <si>
    <t>Диск с метронидазолом</t>
  </si>
  <si>
    <t>Хром агар</t>
  </si>
  <si>
    <t>Транспортная среда для микробиологического обследования мочи</t>
  </si>
  <si>
    <t>Транспортные среды для микробиологического контроля мочи. Среда для транспортировки образцов мочи, обработки и подсчета возбудителей мочевыводящих путей (тип урилина или аналогичная транспортная среда). Формат: 1 предметное стекло с агаром/шт. Новый, неиспользованный, в заводской упаковке. Наличие не менее 1/2 полного срока годности на момент поставки. Условия хранения: комнатная температура.</t>
  </si>
  <si>
    <t>Тест-набор для количественного определения Elexis ACTG</t>
  </si>
  <si>
    <t>Замок для центрифуги Hermle Z206A</t>
  </si>
  <si>
    <t>Общая стоимость покупки                         /АРМ драм/</t>
  </si>
  <si>
    <t>Էլեկսիս տեստոստերոնի կալիբրատոր</t>
  </si>
  <si>
    <t>Շիճուկային սպիտակուց /Serum protein/ standart cobas integra 400+</t>
  </si>
  <si>
    <t>Կոբաս c311 անալիզատորի համար NACl 9% Diluent</t>
  </si>
  <si>
    <t xml:space="preserve">Ամոնիակի որոշման թեսթ-հավաքածու </t>
  </si>
  <si>
    <t xml:space="preserve">Start 4 անալիզատորի համար նախատեսված բուֆերային լուծույթ </t>
  </si>
  <si>
    <t>ACCENT MC  անալիզատորի համար նախատեսված կյուվետների լվացող լուծույթ</t>
  </si>
  <si>
    <t>ACCENT MC անալիզատորների համար նախատեսված Կոնտրոլ սիճուկ նորմալ HN</t>
  </si>
  <si>
    <t>ACCENT MC անալիզատորների համար նախատեսված Կոնտրոլ սիճուկ նորմալ HP</t>
  </si>
  <si>
    <t>Ավտոմատ բաժանավորիչ 10-100 մկլ</t>
  </si>
  <si>
    <t>Ավտոմատ բաժանավորիչ 100-1000 մկլ</t>
  </si>
  <si>
    <t xml:space="preserve">Թղթյա ինդիկատորային համակարգ </t>
  </si>
  <si>
    <t>Եռշաքարային միջավայր էնտերոբակտերիաների դիֆերենցման համար</t>
  </si>
  <si>
    <t xml:space="preserve">Սալմոնելլա ագլյուտինացնող շիճուկ </t>
  </si>
  <si>
    <t xml:space="preserve">Միջավայր էնտերոբակտերիաների դիֆերենցման համար </t>
  </si>
  <si>
    <t>Պանկրեատիկ էլաստազա թեստ-հավաքածու</t>
  </si>
  <si>
    <t xml:space="preserve">Էլեկսիս և Կոբաս e 411 անալիզատորի համար Էլեկսիս procell: Օրիգինալ: Մեթոդ` Էլեկտրոխեմիլումինեսցենտայի անալիզ:  Ֆորմատ` 6 x 380մլ տուփում/հատ: Նոր է, չօգտագործված, գործարանային փաթեթավորմամաբ: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Էլեկսիս procell ռեագենտով: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</si>
  <si>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cleancell: Օրիգինալ: Մեթոդ` Էլեկտրոխեմիլումինեսցենտային անալիզ: Ֆորմատ`6 x 380մլ տուփում/հատ: Նոր է, չօգտագործված, գործարանային փաթեթավորմամաբ: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Էլեկսիս cleancell ռեագենտով: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</si>
  <si>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Խրոմ ագար՝ խրոմոգեն սելեկտիվ միջավայր կլինիկական և ոչ կլինիկական նմուշներից Staphylococcus aureus-ի անջատման և որոշման (իդենտիֆիկացման)  համար: Ֆորմատ՝ 1 պետրիի թաս խրոմ ագարով/հատ: Նոր է, չօգտագործված: Հանձնելու պահին պիտանիության ժամկետի 1/2 առկայություն: Պահպանման պայմանները 2-8°C ջերմաստիճանում:</t>
  </si>
  <si>
    <t>X3 վերլուծիչի համար նախատեսված Maglumi HSV1/2 IgG</t>
  </si>
  <si>
    <t>X3 վերլուծիչի համար նախատեսված Maglumi ANA Screen</t>
  </si>
  <si>
    <t xml:space="preserve">Եռուղի 360°, պլաստմասե կցորդ է՝ մեկ մուտքային և երկու ելքային ծորակներով: </t>
  </si>
  <si>
    <t>Էնդոտրախեալ խողովակ առանց մանժետի 3.5Fr</t>
  </si>
  <si>
    <t>Կաթետեր ասպիրացիոն 12Fr</t>
  </si>
  <si>
    <t xml:space="preserve">Զոնդ ստամոքսային 18Fr </t>
  </si>
  <si>
    <t>Զոնդ ստամոքսային 8Fr</t>
  </si>
  <si>
    <t xml:space="preserve">Զոնդ ստամոքսային 10Fr </t>
  </si>
  <si>
    <t xml:space="preserve">Զոնդ ստամոքսային 12Fr </t>
  </si>
  <si>
    <t xml:space="preserve">Զոնդ ստամոքսային 14Fr </t>
  </si>
  <si>
    <t xml:space="preserve">Զոնդ ստամոքսային 16Fr </t>
  </si>
  <si>
    <t>Զտիչ շնչառական խողովակի բակտերիովիրուսային</t>
  </si>
  <si>
    <t>Դիլատացիոն կաթետեր՝ չընդլայնվող գնդանոթով/2  NC Trek Abbott կամ համարժեք  վճ</t>
  </si>
  <si>
    <t>Դիլատացիոն կաթետեր՝ ընդլայնվող գնդանոթով/2 RX Trek  Abbott կամ համարժեք վճ</t>
  </si>
  <si>
    <t>Ռադիալ զարկերակի փակիչ/2 պ/պ</t>
  </si>
  <si>
    <t>Կորոնար ուղղորդիչ PILOT 50 Abbott կամ համարժեք</t>
  </si>
  <si>
    <t>Ստերիլ թանզիֆե անձեռոցիկներ վճ</t>
  </si>
  <si>
    <t xml:space="preserve">Ուրոլոգիական վիրաբուժության գործիքների հավաքածու </t>
  </si>
  <si>
    <t xml:space="preserve">Հոսքի տվիչ Համիլտոն արհեստական շնչառական սարքավորումների համար </t>
  </si>
  <si>
    <t>Panoview  տելեսկոպ 8654.431</t>
  </si>
  <si>
    <t>Panoview  տելեսկոպ 8654.422</t>
  </si>
  <si>
    <t>Բիպոլյար աշխատանքային էլեմենը ակտիվ 8680.204</t>
  </si>
  <si>
    <t>Բիպոլյար կտրող էլեկտրոդ 24FR 12/30˚ 8622131</t>
  </si>
  <si>
    <t>Ռիգիդ ուրեթերոռենոսկոպի հավաքածու</t>
  </si>
  <si>
    <t>Ճկուն միանգամյա ուրետերոսկոպ HU 30S</t>
  </si>
  <si>
    <t>Ureteral access sheath</t>
  </si>
  <si>
    <t xml:space="preserve">Բիպոլյար մալուխ
BIPOLAR CABLE FOR RESECTOSCOPE
354-04 S
</t>
  </si>
  <si>
    <t>Գալիլեյան տեսակի ԼՕՌ  վիրահատական մանրադիտակ</t>
  </si>
  <si>
    <t>Калибратор тестостерона Elecsys (Elecsys Testo)
Для анализатора Elecsys Cobas e 411
Оригинал. Метод: электрохемилюминесцентный анализ. Формат: 4x1 мл
в упаковке/штуке. Исследуемый образец: сыворотка крови/плазма
Новый, не использованный, в заводской упаковке. На момент поставки наличие 1/2 срока годности. Только для диагностики in vitro. Предмет закупки предназначен для работы с анализатором Elecsys Cobas e 411 (является закрытой системой), эксплуатируемым в университетских больницах, который может работать только с оригинальным калибратором Elecsys Testo.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</si>
  <si>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Калибратор тестостерона Elecsys</t>
  </si>
  <si>
    <t>Сывороточный белок cobas integra 400+ / Serum proteins T standart/: Оригинал. Формат: 5 x 0.5 мл в упаковке/штуке. Новый, не использованный, в заводской упаковке. Условия хранения: при температуре 2-8 °C. На момент поставки наличие 1/2 срока годности. Только для диагностики in vitro. Предмет закупки предназначен для работы с анализатором Cobas integra 400+ (является закрытой системой), эксплуатируемым в университетских больницах, который может работать только с оригинальным сывороточным белком cobas integra 400+: Serum proteins T standart.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</si>
  <si>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Сывороточный белок cobas integra 400+  /Serum protein/ standart cobas integra 400+</t>
  </si>
  <si>
    <t>Разбавитель NACl 9% для анализатора Cobas U311: Оригинал. Формат: 50 мл в упаковке/штуке. Новый, не использованный, в заводской упаковке. Условия хранения: при температуре 2-8 °C. На момент поставки наличие 1/2 срока годности. Только для диагностики in vitro. Предмет закупки предназначен для работы с анализатором Cobas U311 (является закрытой системой), эксплуатируемым в университетских больницах, который может работать только с оригинальным реактивом NACl 9% Diluent.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</si>
  <si>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Разбавитель NACl 9% для анализатора Cobas U311</t>
  </si>
  <si>
    <t>Набор тестов для определения аммиака (Ammonia, cobas Integra, cobas c) для анализаторов Cobas Integra и Cobas c 311: Оригинал. Формат: 150 тестов в упаковке/штуке. Исследуемый образец: сыворотка крови. Новый, не использованный, в заводской упаковке. Условия хранения: при температуре 2-8 °C. На момент поставки наличие 1/2 срока годности. Только для диагностики in vitro. Предмет закупки предназначен для работы с анализаторами Cobas Integra и Cobas c 311 (являются закрытыми системами), эксплуатируемыми в университетских больницах, которые могут работать только с оригинальным набором тестов Ammonia, cobas Integra, cobas c.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</si>
  <si>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Набор тестов для определения аммиака</t>
  </si>
  <si>
    <t>Буферный раствор STA OWREN KOLLER или аналогичный (уточнить) для анализатора Start 4 компании Stago: Оригинал. Формат: 24 x 15 мл в упаковке/штуке. Новый, не использованный, в заводской упаковке. Условия хранения: при температуре 2-8 °C. На момент поставки наличие 1/2 срока годности. Обязательным является наличие сертификатов качества ISO, CE Mark для каждой поставляемой партии. Предмет закупки предназначен для работы с анализаторами Start 4 компании Stago (являются закрытой системой), эксплуатируемыми в университетских больницах, которые могут работать только с оригинальным буферным раствором STA OWREN KOLLER или аналогичным (уточнить).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</si>
  <si>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Буферный раствор STA OWREN KOLLER или аналогичный (уточнить) для анализатора Start 4</t>
  </si>
  <si>
    <t>Моющий раствор для кювет для анализатора ACCENT MC /Detergent B concentrated/: Оригинал. Формат: 1000 мл моющего раствора/штука. Новый, не использованный, в заводской упаковке. На момент поставки наличие 1/2 срока годности. Условия хранения: комнатная температура. Предмет закупки предназначен для работы с анализаторами ACCENT MC (являются закрытыми системами), эксплуатируемыми в университетских больницах, которые могут работать только с оригинальным моющим раствором для кювет Detergent B concentrated.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</si>
  <si>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Моющий раствор для кювет для анализатора ACCENT MC</t>
  </si>
  <si>
    <t>Контрольная сыворотка нормальная HN для анализаторов ACCENT MC: Оригинал. Формат: 1x5 мл в упаковке/штуке. Новый, не использованный, в заводской упаковке. На момент поставки наличие 1/2 срока годности. Только для диагностики in vitro. Условия хранения: при температуре 2-8°C. Предмет закупки предназначен для работы с анализаторами ACCENT MC (являются закрытыми системами), эксплуатируемыми в университетских больницах, которые могут работать только с оригинальной контрольной сывороткой HN.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</si>
  <si>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Контрольная сыворотка нормальная HN для анализаторов ACCENT MC</t>
  </si>
  <si>
    <t>Контрольная сыворотка нормальная HP для анализаторов ACCENT MC: Оригинал. Формат: 1x5 мл в упаковке/штуке. Новый, не использованный, в заводской упаковке. На момент поставки наличие 1/2 срока годности. Только для диагностики in vitro. Условия хранения: при температуре 2-8°C. Предмет закупки предназначен для работы с анализаторами ACCENT MC (являются закрытыми системами), эксплуатируемыми в университетских больницах, которые могут работать только с оригинальной контрольной сывороткой HP.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</si>
  <si>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Контрольная сыворотка нормальная HP для анализаторов ACCENT MC</t>
  </si>
  <si>
    <t xml:space="preserve">
Набор тестов для определения Maglumi HSV1/2 IgG (Maglumi HSV1/2 IgG) для анализатора X3: Оригинал. Метод: электрохемилюминесцентный анализ. Формат: 50 тестов в упаковке, калибратор, контроль/штука. Исследуемый образец: сыворотка крови. Новый, не использованный, в заводской упаковке. Условия хранения: при температуре 2-8°C. На момент поставки наличие не менее 1/2 полного срока годности. Только для диагностики in vitro. Предмет закупки предназначен для работы с анализаторами X3 (являются закрытой системой), эксплуатируемыми в университетских больницах, которые могут работать только с оригинальным набором тестов Maglumi HSV1/2 IgG.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</si>
  <si>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Набор тестов для определения Maglumi HSV1/2 IgG  для анализатора X3</t>
  </si>
  <si>
    <t>Набор тестов для определения Maglumi ANA Screen (Maglumi ANA Screen) для анализатора X3: Оригинал. Метод: электрохемилюминесцентный анализ. Формат: 50 тестов в упаковке, калибратор, контроль/штука. Исследуемый образец: сыворотка крови. Новый, не использованный, в заводской упаковке. Условия хранения: при температуре 2-8°C. На момент поставки наличие не менее 1/2 полного срока годности. Только для диагностики in vitro. Предмет закупки предназначен для работы с анализаторами X3 (являются закрытой системой), эксплуатируемыми в университетских больницах, которые могут работать только с оригинальным набором тестов Maglumi ANA Screen.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</si>
  <si>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Набор тестов для определения Maglumi ANA Screen (Maglumi ANA Screen) для анализатора X3</t>
  </si>
  <si>
    <t>Набор тестов для определения аланин аминотрансферазы (АЛТ, c pack green), предназначенный для анализатора cobas c303: Оригинал. Метод: кинетический. Формат: 800 тестов в упаковке/штуке. Исследуемый образец: сыворотка крови. Новый, не использованный, в заводской упаковке. Условия хранения: при температуре 2-8 °C. На момент поставки наличие 1/2 срока годности. Только для диагностики in vitro. Новый, не использованный, в заводской упаковке. На момент поставки наличие 1/2 срока годности. Предмет закупки предназначен для работы с анализаторами cobas c303 (является закрытой системой), эксплуатируемыми в университетских больницах, которые могут работать только с оригинальным набором тестов АЛТ, c pack green.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</si>
  <si>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 xml:space="preserve">Набор тестов для определения аланин аминотрансферазы </t>
  </si>
  <si>
    <t>Набор тестов для определения аспартат аминотрансферазы (АСТ, c pack green), предназначенный для анализатора cobas c303: Оригинал. Метод: кинетический. Формат: 800 тестов в упаковке/штуке. Исследуемый образец: сыворотка крови. Новый, не использованный, в заводской упаковке. Условия хранения: при температуре 2-8 °C. На момент поставки наличие 1/2 срока годности. Только для диагностики in vitro. Предмет закупки предназначен для работы с анализаторами cobas c303 (является закрытой системой), эксплуатируемыми в университетских больницах, которые могут работать только с оригинальным набором тестов АСТ, c pack green.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</si>
  <si>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 xml:space="preserve">Набор тестов для определения аспартат аминотрансферазы </t>
  </si>
  <si>
    <t>Калибратор эстрадиола Elecsys (Elecsys E2CalSet) для анализаторов Elecsys и Cobas e 411: Оригинал. Метод: электрохемилюминесцентный анализ. Формат: 4 x 1.0 мл в упаковке/штуке. Новый, не использованный, в заводской упаковке. Условия хранения: при температуре 2-8°C. На момент поставки наличие 1/2 срока годности. Только для диагностики in vitro. Предмет закупки предназначен для работы с анализаторами Elecsys и Cobas e 411 (являются закрытыми системами), эксплуатируемыми в университетских больницах, которые могут работать только с оригинальным калибратором (ElecsysE2) CalSet.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</si>
  <si>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Калибратор эстрадиола Elecsys</t>
  </si>
  <si>
    <t>Автоматический дозатор 10-100 мкл: Формат: штука. Новый, не использованный. На момент поставки наличие 1/2 срока годности. Условия хранения: при температуре 15-25 °C. Обязательным является наличие сертификата качества при поставке.</t>
  </si>
  <si>
    <t>Автоматический дозатор 10-100 мкл</t>
  </si>
  <si>
    <t>Автоматический дозатор 100-1000 мкл</t>
  </si>
  <si>
    <t>Автоматический дозатор 100-1000 мкл: Формат: штука. Новый, не использованный. На момент поставки наличие 1/2 срока годности. Условия хранения: при температуре 15-25 °C. Обязательным является наличие сертификата качества при поставке.</t>
  </si>
  <si>
    <t>Бумажные индикаторные диски для идентификации микроорганизмов /СИБ 2/: Формат: 50 тестов (12 флаконов с СИБ-дисками + 2 пробирки с СИБ-полосками)/штука. Новый, не использованный. На момент поставки наличие 1/2 срока годности.</t>
  </si>
  <si>
    <t>Бумажная индикаторная система</t>
  </si>
  <si>
    <t>Трехсахарный агар /среда/ для дифференциации энтеробактерий: Формат: килограмм. Новый, не использованный. На момент поставки наличие не менее 1/2 полного срока годности. Условия хранения: комнатная температура. Упаковка: в таре по 250 г.</t>
  </si>
  <si>
    <t>Трехсахарный агар /среда/ для дифференциации энтеробактерий</t>
  </si>
  <si>
    <t>Агглютинирующая сыворотка для обнаружения Salmonella typhimurium: Формат: не менее 2 мл сыворотки во флаконе/штука. Новая, не использованная. На момент поставки наличие 1/2 срока годности.</t>
  </si>
  <si>
    <t>Агглютинирующая сыворотка Salmonella</t>
  </si>
  <si>
    <t>Среда Симонса с цитратом для дифференциации энтеробактерий: Формат: килограмм. Новый, не использованный. На момент поставки наличие 1/2 срока годности. Упаковка: в таре по 250 г. Условия хранения: комнатная температура.</t>
  </si>
  <si>
    <t>Среда для дифференциации энтеробактерий</t>
  </si>
  <si>
    <t>Хром агар – хромогенная селективная среда для выделения и определения (идентификации) Staphylococcus aureus из клинических и неклинических образцов: Формат: 1 чашка Петри с хром агаром/штука. Новый, не использованный. На момент поставки наличие 1/2 срока годности. Условия хранения: при температуре 2-8°C.</t>
  </si>
  <si>
    <t xml:space="preserve">
Микрокюветы /наконечники/ для Cobas e 402, контейнер для отходов Assay Tip/ Assay cup and wasteLiner, для анализатора Cobas e 402: Оригинал. Формат: 3780 штук в упаковке/штука. Условия хранения: комнатная температура. Только для диагностики in vitro. Новый, не использованный, в заводской упаковке. На момент поставки наличие 1/2 срока годности. Предмет закупки предназначен для работы с анализаторами cobas c303 (является закрытой системой), эксплуатируемыми в университетских больницах, которые могут работать только с контейнерами для отходов T Assay Tip/ Assay cup and wasteLine.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t>
  </si>
  <si>
    <t xml:space="preserve">
Микрокюветы /наконечники/ для Cobas e 402, контейнер для отходов</t>
  </si>
  <si>
    <t>Набор тестов для определения панкреатической эластазы. Метод: иммуноферментный анализ (ELISA). Формат: 96 (8x12) стрипов/микропланшет в упаковке, необходимые растворы. Исследуемый образец: кал. Стандарты: 1, 2, 3, 4, контроли: 1, 2, готовые к использованию. Новый, не использованный, в заводской упаковке. Условия хранения: при температуре 2-8°C. На момент поставки наличие 1/2 срока годности.</t>
  </si>
  <si>
    <t>Набор тестов для определения панкреатической эластазы</t>
  </si>
  <si>
    <t>Йодид калия порошок: Представляет собой бесцветные или белые кубические кристаллы, может быть в виде белого порошка. Легко растворим в воде, имеет горько-соленый вкус. Новый, не использованный, в заводской упаковке. На момент поставки наличие не менее 1/2 полного срока годности.</t>
  </si>
  <si>
    <t>Йодид калия порошок</t>
  </si>
  <si>
    <t>Тройник 360°</t>
  </si>
  <si>
    <t xml:space="preserve">Тройник 360 градусов, пластиковый коннектор с одним входным и двумя выходными кранами. Должен быть изготовлен из прозрачного, нетоксичного поливинилхлорида. Формат: шт. Должен быть новым, неиспользованным. Наличие по крайней мере 1/2 всего срока годности на момент доставки.  </t>
  </si>
  <si>
    <t>Эндотрахеальная трубка без манжеты 3.5Fr</t>
  </si>
  <si>
    <t>Эндотрахеальная трубка, размер: 3.5Fr, прозрачная из поливинилхлорида, без манжеты. Формат: шт. Новый, не использованный. Наличие по крайней мере 1/2 всего срока годности на момент доставки.</t>
  </si>
  <si>
    <t>Катетер аспирационный 12Fr</t>
  </si>
  <si>
    <t xml:space="preserve">Катетер аспирационный /катетер для отсоса/՝ размер 12 Fr. Формат -шт.  Новый, неиспользованный.  На момент доставки товара наличие по крайне мере  1/2 срока годности от общего срока. </t>
  </si>
  <si>
    <t>Желудочный зонд 16Fr</t>
  </si>
  <si>
    <t xml:space="preserve">Желудочный зонд /назогастральный зонд/ размера 16Fr. Формат - шт. Новый, неиспользованной. Наличие 1/2 всего срока годности на момент доставки. </t>
  </si>
  <si>
    <t>Желудочный зонд 8Fr</t>
  </si>
  <si>
    <t>Желудочный зонд 10Fr</t>
  </si>
  <si>
    <t xml:space="preserve">Желудочный зонд /назогастральный зонд/ размера 8 Fr. Формат - шт. Новый, неиспользованной. Наличие 1/2 всего срока годности на момент доставки. </t>
  </si>
  <si>
    <t xml:space="preserve">Желудочный зонд /назогастральный зонд/ размера 10Fr. Формат - шт. Новый, неиспользованной. Наличие 1/2 всего срока годности на момент доставки. </t>
  </si>
  <si>
    <t>Желудочный зонд 12Fr</t>
  </si>
  <si>
    <t xml:space="preserve">Желудочный зонд /назогастральный зонд/ размера 12Fr. Формат - шт. Новый, неиспользованной. Наличие 1/2 всего срока годности на момент доставки. </t>
  </si>
  <si>
    <t>Желудочный зонд 14Fr</t>
  </si>
  <si>
    <t xml:space="preserve">Желудочный зонд /назогастральный зонд/ размера 14Fr. Формат - шт. Новый, неиспользованной. Наличие 1/2 всего срока годности на момент доставки. </t>
  </si>
  <si>
    <t>Желудочный зонд 18Fr</t>
  </si>
  <si>
    <t xml:space="preserve">Желудочный зонд /назогастральный зонд/ размера 18Fr. Формат - шт. Новый, неиспользованной. Наличие 1/2 всего срока годности на момент доставки. </t>
  </si>
  <si>
    <t xml:space="preserve">Бактериовирусный фильтр для дыхательной трубки </t>
  </si>
  <si>
    <t xml:space="preserve">Бактериовирусный фильтр для   дыхательного контура. Изготовлент из прозрачнной пластмассы, размер соединения  15/15-22, степень фильтрации бактериовирусного фильтра не менее чем  99.999% -ов для 24 часого ИВЛ, вес не более   20 г, сопративление потока  3.0см H2O (в случае 60л/в минуту), мертвая зона не более чем, 32 мл.Для одноразового использования.Стерильна, апирогенна, не токсична. Формат - шт.Новый, неиспользованный.  На момент доставки товара наличие по крайне мере  1/2 срока годности от общего срока. Обязательным условием при доставке является  наличие сертификата/ов  качества для любого количества доставляемого  товара. </t>
  </si>
  <si>
    <t>Фенобарбитал таблетки 100мг: Новые, не использованные, в заводской упаковке. На момент поставки срок годности лекарственного средства составляет: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t>
  </si>
  <si>
    <t>Фенобарбитал 100мг</t>
  </si>
  <si>
    <t>Морфин раствор для инъекций 10мг/мл, 1мл ампула: Новый, не использованный, в заводской упаковке. На момент поставки срок годности лекарственного средства составляет: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t>
  </si>
  <si>
    <t>Морфин  10мг/мл, 1мл</t>
  </si>
  <si>
    <t>Дилатационный катетер с нерасширяющейся пушкой/2</t>
  </si>
  <si>
    <t xml:space="preserve">Дилатационный баллонный катетер, типа NC (с нерасширяющейся пушкой), 0,014”, длина катетера - 142-143см. Материал баллона: пебакс. Двойное гидрофильное покрытие. Двойной слой баллона для размеров 3,5-5,0 мм. Номинальное давление открытия баллона составляет не более 12атм, максимальное давление выброса составляет 18 атм, концевой профиль составляет 0,018 ”(0,45) ± 2%, длина кончика - не более 3,74 мм, проксимальная / дистальная часть шафта составляет 2,2 / 2,5F ± 2%. Вольфрамные рентгенконтрастные маркеры интегрированные в шафт, минимальной длиной 1,1 мм. В зависимости от размера диаметра оперируемого сосуда, требуемый диаметр баллона составляет -1.5, 2.0, 2.25, 2.5,2.75, 3.0, 3.25, 3.5, 3.75, 4.0, 4.5, 5.0мм. В зависимости от размера поврежденной части сосуда, требуемая длина - 6мм (при диаметрах не менее 1.5-4.0), 8мм (для всех доступных диаметров), 12мм (для всех доступных диаметров), 15мм (для всех доступных диаметров), 20мм (для всех доступных диаметров), 25мм (при диаметрах не менее 2.5- 3.5).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</si>
  <si>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Дилатационный катетер с нерасширяющейся пушкой/1</t>
  </si>
  <si>
    <t xml:space="preserve">Дилатационный баллонный катетер, приобретаемый для предоставления услуг стентирования в рамках гос. заказа, типа NC (с нерасширяющейся пушкой), 0,014”, длина катетера - 142-143см. Материал баллона: пебакс. Двойное гидрофильное покрытие. Двойной слой баллона для размеров 3,5-5,0 мм. Номинальное давление открытия баллона составляет не более 12атм, максимальное давление выброса составляет 18 атм, концевой профиль составляет 0,018 ”(0,45) ± 2%, длина кончика - не более 3,74 мм, проксимальная / дистальная часть шафта составляет 2,2 / 2,5F ± 2%. Вольфрамные рентгенконтрастные маркеры интегрированные в шафт, минимальной длиной 1,1 мм. В зависимости от размера диаметра оперируемого сосуда, требуемый диаметр баллона составляет -1.5, 2.0, 2.25, 2.5,2.75, 3.0, 3.25, 3.5, 3.75, 4.0, 4.5, 5.0мм. В зависимости от размера поврежденной части сосуда, требуемая длина - 6мм (при диаметрах не менее 1.5-4.0), 8мм (для всех доступных диаметров), 12мм (для всех доступных диаметров), 15мм (для всех доступных диаметров), 20мм (для всех доступных диаметров), 25мм (при диаметрах не менее 2.5- 3.5).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</si>
  <si>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 xml:space="preserve">Баллонный катетер типа RX, 0,014”,  длина катетера - 145см (±2%). Материал баллона: пебакс. Двойное гидрофильное покрытие снаружи и гидрофобное покрытие на части катетера. Толщина двойного слоя баллона - не более 0,0014"(0,036 мм) для размеров 2,25-5,0мм. Номинальное давление открытия баллона составляет не более 8атм, максимальное давление взрыва составляет 14 атм, концевой профиль составляет 0,017”(0,43) ± 2%, длина кончика - не более 3мм, проксимальная / дистальная часть шафта составляет 2,1/2,4F (±2%). Вольфрамные рентгенконтрастные маркеры интегрированные в шафт, минимальной длиной 1,0 мм. В зависимости от диаметра оперируемого сосуда, требуемые размеры баллона по диаметру - 1.2, 1.5, 2.0, 2.25, 2.5,2.75, 3.0, 3.25, 3.5, 3.75, 4.0, 4.5, 5.0 мм,( ±2%): В зависимости от размера повреждения сосуда во время операции, размеры баллонов, требуемые размеры баллона по длине - 6мм (при диаметрах не менее 1.2-4.0), 8мм (при диаметрах не менее 1.2-4.0), 12мм (для всех доступных диаметров), 15мм (для всех доступных диаметров),  20мм (при диаметрах не менее 1.2-4.0), 25мм (при диаметрах не менее 2.0-4.0), 30 мм (при диаметрах не менее 2.0-4.0):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</si>
  <si>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 xml:space="preserve">Локер радиальной артерии - Ставится на расстоянии 3-4 см от запястья. Номинальный объем воздуха не менее 13 мл, максимальный объем воздуха не более 18 мл. В зависимости от размера запястья оперируемого пациента, требуемые размеры локера лучевой артерии - обычный (размер М) и размер L.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</si>
  <si>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Локер радиальной артерии</t>
  </si>
  <si>
    <t>Коронарный проводник 0,014": Внутренний сердечник изготовлен из стали типа 304V, с плетеным кончиком. Длина рентгеноконтрастного кончика: 3 см. Дистальная часть и кончик покрыты полимерным покрытием. Гидрофильное покрытие поверх полимерного покрытия.
В зависимости от анатомических особенностей оперируемого сосуда требуются следующие формы дистального рентгеноконтрастного кончика: прямая, J-образная. В зависимости от анатомических особенностей оперируемого сосуда требуется следующая жесткость кончика: 1,5 г.
В зависимости от анатомических особенностей оперируемого сосуда требуются следующие длины коронарного проводника: 190 см, 300 см. Формат: штука. Обязательно наличие сертификатов качества CE MARK или FDA. Новый, не использованный, в заводской стерильной упаковке. Включает технические характеристики, особенности и правила использования в виде заводского руководства. На момент поставки наличие не менее 70% полного срока годности. Заказчик имеет право при необходимости вернуть или обменять размер товара на другой размер при наличии не менее 50% полного срока годности товара.</t>
  </si>
  <si>
    <t>Коронарный проводник</t>
  </si>
  <si>
    <t>Стерильные марлевые салфетки</t>
  </si>
  <si>
    <t xml:space="preserve">Стерильные марлевые салфетки 4"x4" (10cm 10cm) no X-Ray. Марля отбелена, 100% хлопок типа USP type VII. Сложена в 12 слоев, края обработаны. Размер: 10см х10см (4"х4") Формат: 1 шт. стерильная марлевая салфетка. Упаковка: 10 -20 шт. салфеток, в 1 пластиковом контейнере. Новый, неиспользованный, в заводской стерильной упаковке. Наличие по крайней мере 70% полного срока годности на момент доставки. </t>
  </si>
  <si>
    <t>Датчик потока предназначен для имеющегося и эксплуатируемого в университетских больницах оборудования искусственной вентиляции легких Hamilton, которое может работать только с оригинальными датчиками потока. Настройка датчиков должна осуществляться квалифицированным специалистом компании Hamilton. Обязательно наличие действующего сертификата специалиста. Новый, не использованный. Гарантийный срок не менее 6 месяцев с момента установки. После установки датчика аппарат должен быть приведен в рабочее состояние.
*Поставка товара осуществляется в течение 20 календарных дней с даты заключения договора.</t>
  </si>
  <si>
    <t>Датчик потока для аппаратов искусственной вентиляции легких Hamilton</t>
  </si>
  <si>
    <t>Телескоп/1</t>
  </si>
  <si>
    <t>Телескоп/2</t>
  </si>
  <si>
    <t xml:space="preserve">Биполярный рабочий активный элемент </t>
  </si>
  <si>
    <t>Биполярный режущий электрод 24Fr 12/30˚</t>
  </si>
  <si>
    <t>Набор для ригидной уретерореноскопии</t>
  </si>
  <si>
    <t>Гибкий одноразовый уретероскоп</t>
  </si>
  <si>
    <t>Уретеральная направительная трубка /Ureteral access sheath/</t>
  </si>
  <si>
    <t>Биполярный кабель для резектоскопа</t>
  </si>
  <si>
    <t>ЛОР-хирургический микроскоп галилеевского типа</t>
  </si>
  <si>
    <t>Тип микроскопа: Галилеевский тип</t>
  </si>
  <si>
    <t>Переключатель увеличения: не менее 5 ступеней увеличения (путем вращения барабана)</t>
  </si>
  <si>
    <t>Увеличение окуляра: 12,5x</t>
  </si>
  <si>
    <t>Конечные увеличения: не менее 2x, 3x, 5x, 8.1x, 12.7x</t>
  </si>
  <si>
    <t>Требуемый диапазон поля зрения: не менее Φ 103-17 мм</t>
  </si>
  <si>
    <t>Требуемый диапазон регулировки межзрачкового расстояния: не менее 50 - 75 мм</t>
  </si>
  <si>
    <t>Объектив: F=250 мм</t>
  </si>
  <si>
    <t>Требуемый диапазон диоптрийной регулировки окуляра: не менее -6D до +5D</t>
  </si>
  <si>
    <t>Фильтры: как минимум кобальтово-синий, бескрасный (зеленый), теплопоглощающий, 1/2 ND</t>
  </si>
  <si>
    <t>Источник освещения: как минимум галогенная лампа</t>
  </si>
  <si>
    <t>Максимальная интенсивность освещения: не менее 110 000 люкс</t>
  </si>
  <si>
    <t>Коаксиальное поле освещения: не менее Φ50 мм</t>
  </si>
  <si>
    <t>Тип фокусировки: Электрически регулируемый</t>
  </si>
  <si>
    <t>Диапазон перемещения фокусировки: не менее 40 мм</t>
  </si>
  <si>
    <t>Скорость фокусировки: не менее 1,3 мм/с</t>
  </si>
  <si>
    <t>Требуемый диапазон регулировки вертикального угла головки микроскопа: не менее 0° - 30°°</t>
  </si>
  <si>
    <t>Требуемый диапазон регулировки угла наклона головки микроскопа по горизонтали: не менее Влево-Вправо: от -30° до +30°</t>
  </si>
  <si>
    <t>Аксессуары: как минимум коаксиальная наблюдательная труба, как минимум 3,2-мегапиксельная камера, адаптер для камеры с C-mount (f=100 мм)</t>
  </si>
  <si>
    <t>Вес ножного переключателя: максимум 1,4 кг</t>
  </si>
  <si>
    <t>Вес микроскопа: максимум 65 кг</t>
  </si>
  <si>
    <t>Сертификаты качества: не ниже ISO 13485:2016, FDA</t>
  </si>
  <si>
    <t xml:space="preserve">Набор урологических хирургических инструментов </t>
  </si>
  <si>
    <t>Комплект должен содержать: 1 телескоп с углом обзора 30°. Рабочая длина: не менее 280 мм. Максимальная ширина вводимой части: 4 мм. Наличие сапфирового или эквивалентного стойкого к царапинам стекла на дистальной части оптики</t>
  </si>
  <si>
    <t>1 телескоп с углом обзора 12°. Рабочая длина: не менее 280 мм. Максимальная ширина вводимой части: 4 мм. Наличие сапфирового или эквивалентного стойкого к царапинам стекла на дистальной части оптики</t>
  </si>
  <si>
    <t>2 биполярных кабеля длиной не менее 4 м должны быть совместимы с электрохирургическим генератором ESG-410, имеющимся в клинике</t>
  </si>
  <si>
    <t>1 внутренняя оболочка со стандартным обтуратором 26 Fr: требуется входящий в комплект обтуратор</t>
  </si>
  <si>
    <t xml:space="preserve">1 наружная оболочка с 2 кранами (вход/выход), вращающаяся на 26 Fr: </t>
  </si>
  <si>
    <t>1 ирригационная трубка для тубусов резектоскопа, 2 клапана, вращающиеся</t>
  </si>
  <si>
    <t>1 оптический обтуратор 24Fr.</t>
  </si>
  <si>
    <t>2 рабочие рукоятки для проведения трансуретральной резекции, для фрагментации в активном физиологическом растворе</t>
  </si>
  <si>
    <t xml:space="preserve">1 коробка биполярных резекционных электродов, дугового типа, 24 Fr, провод 0,2, большой, 12°, стерильный, одноразовый, не менее 12 штук в коробке, для трансуретральной резекции (ТУР) в физиологическом растворе </t>
  </si>
  <si>
    <t>2 коробки биполярных резекционных электродов, дугового типа, 24 Fr, провод 0,2, средний, 12°, стерильные, одноразовые, не менее 12 штук в коробке, для трансуретральной резекции (ТУР) в физиологическом растворе</t>
  </si>
  <si>
    <t>1 коробка биполярных резекционных электродов, роликовых, 24–28 Fr, 12° и 30°, стерильных, одноразовых, не менее 12 штук в коробке, для трансуретральной резекции (ТУР) в физиологическом растворе — предназначены только для коагуляции</t>
  </si>
  <si>
    <t>1 наружная оболочка оптического уретротома, 22Fr, с не менее чем 4 просветами, включая обтуратор</t>
  </si>
  <si>
    <t>1 наружная оболочка 26 Fr, для подкожного доступа при уретротомии</t>
  </si>
  <si>
    <t xml:space="preserve">1 рабочая рукоятка оптического уретротома  </t>
  </si>
  <si>
    <t xml:space="preserve">2 направляющих кожуха для лазерных зондов 1,2 мм </t>
  </si>
  <si>
    <t>1 полукруглый уретротомный нож</t>
  </si>
  <si>
    <t>2 волоконно-оптических, специальных термостойких кабеля с высокой светопропускаемостью: диаметр 2,8 мм, длина 3 м</t>
  </si>
  <si>
    <t>1 рабочий элемент для лазерного резектоскопа. Диаметр рабочего канала 6 Fr, минимальная длина вводимой иглы 350 мм, рекомендуемый диаметр лазерного зонда 1,2 мм</t>
  </si>
  <si>
    <t>*Покупатель производит оплату в драмах РА (AMD) безналичным путем, путем перечисления денежных средств на банковский счет продавца. Перечисление денежных средств осуществляется на основании акта приема-передачи в течение 5 рабочих дней месяцев, предусмотренных графиком платежей по договору (Приложение N 3), но не позднее 30 декабря текущего года. Начало графика платежей устанавливается на сентябрь</t>
  </si>
  <si>
    <t>*Для всех лотов обязательно предоставление товарного знака модель и сведений о производителе (организация-производитель обязательна).</t>
  </si>
  <si>
    <t xml:space="preserve">*Для всех лотов - если имеются ссылки на торговую марку, патент, дизайн или модель, страну происхождения или конкретный источник или производителя, применяется фраза «или аналогичный».  </t>
  </si>
  <si>
    <t>*Договоры, сумма которых равна или превышает лимит в 50 миллионов драмов, подлежат подписанию заказчиком после утверждения решения о подписании договора членами Попечительского совета университета на основании подпункта 6 пункта 39 устава университета.</t>
  </si>
  <si>
    <t>*В случае возможности различного (двойного) толкования текстов объявлений и/или приглашений, опубликованных на армянском и русском языках, за основу принимается армянский текст.</t>
  </si>
  <si>
    <t>*Доставка осуществляется Продавцом по адресу, указанному Покупателем, в. Ереван, Абовяна 60 и/или Мурацана 114.</t>
  </si>
  <si>
    <t>Дилатационный катетер с расширяющейся пушкой</t>
  </si>
  <si>
    <t>08.05.2025г.</t>
  </si>
  <si>
    <r>
      <t xml:space="preserve">Замок для центрифуги Hermle Z206A. Установка и настройка выполняются поставщиком. Новый, не использованный, в заводской упаковке. Гарантийный срок не менее 6 месяцев с момента установки. После установки запасной части устройство будет приведено в окончательное рабочее состояние.  </t>
    </r>
    <r>
      <rPr>
        <i/>
        <sz val="10"/>
        <rFont val="Sylfaen"/>
        <family val="1"/>
        <charset val="204"/>
      </rPr>
      <t>Участник в представляемой заявке, в приложении «полное описание предлагаемого товара», также представляет модель товара.</t>
    </r>
    <r>
      <rPr>
        <sz val="10"/>
        <rFont val="Sylfaen"/>
        <family val="1"/>
        <charset val="204"/>
      </rPr>
      <t xml:space="preserve">
</t>
    </r>
    <r>
      <rPr>
        <b/>
        <sz val="10"/>
        <rFont val="Sylfaen"/>
        <family val="1"/>
        <charset val="204"/>
      </rPr>
      <t>*</t>
    </r>
    <r>
      <rPr>
        <b/>
        <i/>
        <sz val="10"/>
        <rFont val="Sylfaen"/>
        <family val="1"/>
        <charset val="204"/>
      </rPr>
      <t>Поставка продукции осуществляется в течение 30 календарных дней с момента подписания договора.</t>
    </r>
  </si>
  <si>
    <r>
      <t xml:space="preserve">Все инструменты, входящие в комплект, должны быть совместимы друг с другом. Все указанные инструменты должны быть совместимы с имеющимся в клинике электрохирургическим генератором модели Olympus ESG-410 и обеспечивать весь функционал инструментов, а также их установка, монтаж, настройка, тестирование и обучение медицинского персонала методам эксплуатации будут осуществляться сертифицированным специалистом компании-производителя. Наличие действующего сертификата специалиста обязательно. Вот перевод вашего текста на русский язык:
Организация-поставщик должна установить и передать инструменты в эксплуатацию организации (учреждению), эксплуатирующей оборудование, включая их калибровку и тестирование. Гарантийный срок: не менее 365 календарных дней, начиная со дня, следующего за днем приемки товара заказчиком (ввода в эксплуатацию). Товары должны быть новыми, неиспользованными. После установки инструментов система должна быть приведена в рабочее состояние. </t>
    </r>
    <r>
      <rPr>
        <i/>
        <sz val="10"/>
        <color theme="1"/>
        <rFont val="Sylfaen"/>
        <family val="1"/>
        <charset val="204"/>
      </rPr>
      <t xml:space="preserve">В представляемой заявке, в приложении «Полное описание предлагаемого товара», участник также указывает марку и модель каждого товара, входящего в комплект.                      </t>
    </r>
    <r>
      <rPr>
        <sz val="10"/>
        <color theme="1"/>
        <rFont val="Sylfaen"/>
        <family val="1"/>
        <charset val="204"/>
      </rPr>
      <t xml:space="preserve">                                                                              </t>
    </r>
    <r>
      <rPr>
        <b/>
        <i/>
        <sz val="10"/>
        <color theme="1"/>
        <rFont val="Sylfaen"/>
        <family val="1"/>
        <charset val="204"/>
      </rPr>
      <t>*Поставка товара осуществляется в течение 90 календарных дней с даты заключения договора.</t>
    </r>
  </si>
  <si>
    <r>
      <t xml:space="preserve">Телескоп предназначен для имеющегося и эксплуатируемого в университетской больнице эндоскопического оборудования Richard Wolf, которое может работать только с оригинальным телескопом. Телескоп ригидный, без искажений. Угол обзора не более 12°, диаметр не более Ø 4 мм. Рабочая длина не более 297 мм, общая длина не более 363 мм, должен иметь rod lens систему, состоящую не менее чем из 96 мини-линз. Изготовлен из прочной нержавеющей стали. Возможность автоклавирования при температуре 134°C. Цветовая кодировка: оранжевая. Оптический разъем телескопа должен быть обязательно совместим с разъемом головок камер компании Wolf. При поставке наличие сертификатов качества CE, ISO. Новый, не использованный. Установка и настройка телескопа должны осуществляться сертифицированным специалистом компании Richard Wolf. Обязательно наличие действующего сертификата специалиста. После замены неисправный телескоп подлежит возврату производителю за счет средств и силами поставщика. Гарантийный срок не менее 12 месяцев с момента установки. После установки телескопа аппарат должен быть приведен в рабочее состояние.
</t>
    </r>
    <r>
      <rPr>
        <i/>
        <sz val="10"/>
        <color theme="1"/>
        <rFont val="Sylfaen"/>
        <family val="1"/>
        <charset val="204"/>
      </rPr>
      <t>Участник в представляемой заявке, в приложении «полное описание предлагаемого товара», также представляет модель товара.</t>
    </r>
    <r>
      <rPr>
        <b/>
        <sz val="10"/>
        <color theme="1"/>
        <rFont val="Sylfaen"/>
        <family val="1"/>
        <charset val="204"/>
      </rPr>
      <t xml:space="preserve">
</t>
    </r>
    <r>
      <rPr>
        <b/>
        <i/>
        <sz val="10"/>
        <color theme="1"/>
        <rFont val="Sylfaen"/>
        <family val="1"/>
        <charset val="204"/>
      </rPr>
      <t>*Поставка товара осуществляется в течение 90 календарных дней с даты заключения договора.</t>
    </r>
  </si>
  <si>
    <r>
      <t xml:space="preserve">"Телескоп предназначен для имеющегося и эксплуатируемого в университетской больнице эндоскопического оборудования Richard Wolf, которое может работать только с оригинальным телескопом. Телескоп ригидный, без искажений. Угол обзора не более 30°, диаметр не более Ø 4 мм. Рабочая длина не более 300 мм, общая длина не более 364 мм, имеет rod lens систему, состоящую не менее чем из 96 мини-линз. Изготовлен из прочной нержавеющей стали. Возможность автоклавирования при температуре 134°C. Цветовая кодировка: красная. Оптический разъем телескопа должен быть обязательно совместим с разъемом головок камер компании Wolf. При поставке наличие сертификатов качества CE, ISO. Новый, не использованный. Установка и настройка телескопа должны осуществляться сертифицированным специалистом компании Richard Wolf. Обязательно наличие действующего сертификата специалиста. После замены неисправный телескоп подлежит возврату производителю за счет средств и силами поставщика. Гарантийный срок не менее 12 месяцев с момента установки. После установки телескопа аппарат должен быть приведен в рабочее состояние. </t>
    </r>
    <r>
      <rPr>
        <i/>
        <sz val="10"/>
        <color theme="1"/>
        <rFont val="Sylfaen"/>
        <family val="1"/>
        <charset val="204"/>
      </rPr>
      <t xml:space="preserve">Участник в представляемой заявке, в приложении «полное описание предлагаемого товара», также представляет модель товара.
</t>
    </r>
    <r>
      <rPr>
        <b/>
        <i/>
        <sz val="10"/>
        <color theme="1"/>
        <rFont val="Sylfaen"/>
        <family val="1"/>
        <charset val="204"/>
      </rPr>
      <t>*Поставка товара осуществляется в течение 90 календарных дней с даты заключения договора.</t>
    </r>
  </si>
  <si>
    <r>
      <t>Биполярный рабочий активный элемент предназначен для имеющегося и эксплуатируемого в университетской больнице эндоскопического оборудования Richard Wolf, которое может работать только с оригинальным биполярным рабочим активным элементом. Биполярный рабочий активный элемент, предназначенный для резектоскопа Shark и обязательно совместимый с резектоскопом Shark. Рабочий элемент предназначен для 4 мм, 12°/30° телескопа Richard Wolf, с непрерывной ирригацией, обязательным условием является наличие активного режущего механизма, имеет ручной регулируемый режущий механизм с пружинным возвратом для тубусов резектоскопа 22Fr стандартного и 24,5Fr с непрерывной ирригацией. Рабочий элемент легкий, изготовлен из искусственного сплава, а также из нержавеющей стали. Новый, не использованный. Установка и настройка биполярного рабочего элемента должны осуществляться сертифицированным специалистом компании Richard Wolf. Обязательно наличие действующего сертификата специалиста. Гарантийный срок не менее 12 месяцев с момента установки. После установки биполярного рабочего элемента аппарат должен быть приведен в рабочее состояние.</t>
    </r>
    <r>
      <rPr>
        <i/>
        <sz val="10"/>
        <color theme="1"/>
        <rFont val="Sylfaen"/>
        <family val="1"/>
        <charset val="204"/>
      </rPr>
      <t xml:space="preserve"> Участник в представляемой заявке, в приложении «полное описание предлагаемого товара», также представляет модель товара.
</t>
    </r>
    <r>
      <rPr>
        <b/>
        <i/>
        <sz val="10"/>
        <color theme="1"/>
        <rFont val="Sylfaen"/>
        <family val="1"/>
        <charset val="204"/>
      </rPr>
      <t>*Поставка товара осуществляется в течение 90 календарных дней с даты заключения договора.</t>
    </r>
  </si>
  <si>
    <r>
      <t xml:space="preserve">Биполярный режущий электрод 24Fr 12/30˚ предназначен для имеющегося и эксплуатируемого в университетской больнице резектоскопа Richard Wolf Shark, который может работать только с оригинальным биполярным режущим электродом 24Fr 12/30˚ и который обязательно совместим с Wolf panoview для работы с прерывистым/непрерывным тубусом 24/26 Fr. Электрод круглый, диаметр проволоки не более Ø 0.3 мм, цвет желтый. В стерильном состоянии, для многоразового использования. Формат: 1 штука биполярного режущего электрода. Новый, не использованный. Гарантийный срок не менее 6 месяцев с момента установки. После установки электрода аппарат должен быть приведен в рабочее состояние.
</t>
    </r>
    <r>
      <rPr>
        <i/>
        <sz val="10"/>
        <color theme="1"/>
        <rFont val="Sylfaen"/>
        <family val="1"/>
        <charset val="204"/>
      </rPr>
      <t xml:space="preserve">Участник в представляемой заявке, в приложении «полное описание предлагаемого товара», также представляет модель товара.
</t>
    </r>
    <r>
      <rPr>
        <b/>
        <i/>
        <sz val="10"/>
        <color theme="1"/>
        <rFont val="Sylfaen"/>
        <family val="1"/>
        <charset val="204"/>
      </rPr>
      <t>*Поставка товара осуществляется в течение 90 календарных дней с даты заключения договора.</t>
    </r>
  </si>
  <si>
    <r>
      <t>Набор для ригидной уретерореноскопии предназначен для имеющегося и эксплуатируемого в университетской больнице эндоскопического оборудования Richard Wolf, которое может работать только с оригинальным набором для уретерореноскопии. Набор состоит из уретерореноскопа по Марбергеру - 1 шт., световая система которого изготовлена из световолокон, предназначен для литотрипсии по Марбергеру, с углом обзора 5°, диаметром 8/9,8 Fr, рабочей длиной не менее 430 мм, полужесткий, рабочий канал овального типа – 5.2x6.2 Fr, должен иметь атравматичный дистальный тупой конец. Общая длина инструмента не менее 600 мм. Легкая неметаллическая рукоятка для уретерореноскопа – 1 шт., предназначенная для более контролируемых манипуляций с уретерореноскопом. Наличие оптоволоконного светового кабеля – 1 шт., длиной не менее 220 сантиметров и диаметром волокон не менее 2.5 мм. Допускается отклонение размеров +/- 3%. Отдельные части набора сгруппированы в одну партию, так как при производстве разными производителями они не будут работать вместе. При поставке обязательно наличие сертификатов качества CE, ISO13485. Новый, не использованный. В предлагаемую стоимость включены: установка, монтаж, настройка, ознакомление медицинского персонала с методами использования.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товар, поставляемый поставщиком в Республику Армения, при этом в гарантийном письме производителя товара или его представителя должны быть четко указаны наименования поставщика, поставляемого товара и страна, в которой продаваемый указанным поставщиком товар гарантируется производителем. Гарантийный срок не менее 12 месяцев с момента установки. После установки аппарат должен быть приведен в рабочее состояние</t>
    </r>
    <r>
      <rPr>
        <i/>
        <sz val="10"/>
        <color theme="1"/>
        <rFont val="Sylfaen"/>
        <family val="1"/>
        <charset val="204"/>
      </rPr>
      <t xml:space="preserve">. Участник в представляемой заявке, в приложении «полное описание предлагаемого товара», представляет товарный знак, компанию-производителя и модель.
</t>
    </r>
    <r>
      <rPr>
        <b/>
        <i/>
        <sz val="10"/>
        <color theme="1"/>
        <rFont val="Sylfaen"/>
        <family val="1"/>
        <charset val="204"/>
      </rPr>
      <t>*Поставка товара осуществляется в течение 90 календарных дней с даты заключения договора.</t>
    </r>
  </si>
  <si>
    <r>
      <t xml:space="preserve">Гибкий одноразовый уретероскоп 7.5 Fr: Оптическое рабочее расстояние в диапазоне 3-100 мм. Оптическое рабочее расстояние в диапазоне 3-50 мм. Рабочая длина не менее 650 мм. Поле зрения не менее 120 градусов. Внешний диаметр трубки 7,5 Fr. Внешний диаметр дистального конца не более 7,5 Fr. Минимальный диаметр рабочего канала не менее 3.6 Fr. Максимальный угол отклонения в каждом направлении не менее 285 градусов. Скоп не имеет ограничений по времени работы. Новый, не использованный. В предлагаемую стоимость включены: установка, монтаж, настройка, ознакомление медицинского персонала с методами использования. Гарантийный срок не менее 12 месяцев с момента установки. </t>
    </r>
    <r>
      <rPr>
        <i/>
        <sz val="10"/>
        <color theme="1"/>
        <rFont val="Sylfaen"/>
        <family val="1"/>
        <charset val="204"/>
      </rPr>
      <t>После установки аппарат должен быть приведен в рабочее состояние. Участник в представляемой заявке, в приложении «полное описание предлагаемого товара», представляет товарный знак, компанию-производителя и модель.
*</t>
    </r>
    <r>
      <rPr>
        <b/>
        <i/>
        <sz val="10"/>
        <color theme="1"/>
        <rFont val="Sylfaen"/>
        <family val="1"/>
        <charset val="204"/>
      </rPr>
      <t>Поставка товара осуществляется в течение 90 календарных дней с даты заключения договора.</t>
    </r>
  </si>
  <si>
    <r>
      <t>Уретеральная направительная трубка 12Fr обеспечивает дилатацию мочеточника и непрерывный рабочий канал для введения эндоскопов и инструментов во время процедур доступа к мочеточнику. Трубка защищает мочеточник, деликатные инструменты и более мелкие гибкие принадлежности во время внутримочеточниковых манипуляций, снижая вероятность травмы. Диаметр 12Fr, длина 45 см. Стерильна, для одноразового использования. Новая, не использованная. На момент поставки наличие 1/2 срока годности. Обязательно наличие сертификатов качества при поставке.</t>
    </r>
    <r>
      <rPr>
        <b/>
        <i/>
        <sz val="10"/>
        <color theme="1"/>
        <rFont val="Sylfaen"/>
        <family val="1"/>
        <charset val="204"/>
      </rPr>
      <t xml:space="preserve"> *Поставка товара осуществляется в течение 90 календарных дней с даты заключения договора.</t>
    </r>
  </si>
  <si>
    <r>
      <t xml:space="preserve">"Биполярный кабель предназначен для имеющегося и эксплуатируемого в университетской больнице хирургического ножа Emed ES350, который может работать только с оригинальным биполярным кабелем (для резектоскопа). Биполярный урологический кабель для резектоскопии многоразового использования. Длина 4,5 м, внешний диаметр инструментального разъема 8 мм, внутренний диаметр 2,5 мм. Новый, не использованный. В предлагаемую стоимость включены: установка, настройка, ознакомление медицинского персонала с методами использования. Гарантийный срок не менее 12 месяцев с момента установки. После установки аппарат должен быть приведен в рабочее состояние. Участник в представляемой заявке, в приложении «полное описание предлагаемого товара», представляет товарный знак, компанию-производителя и модель.
</t>
    </r>
    <r>
      <rPr>
        <b/>
        <i/>
        <sz val="10"/>
        <color theme="1"/>
        <rFont val="Sylfaen"/>
        <family val="1"/>
        <charset val="204"/>
      </rPr>
      <t>*Поставка товара осуществляется в течение 90 календарных дней с даты заключения договора.</t>
    </r>
  </si>
  <si>
    <r>
      <t xml:space="preserve">Новое, не бывшее в употреблении. Гарантийный срок не менее 12 месяцев со дня установки. Монтаж и настройку прибора, а также ознакомление медицинского персонала с порядком эксплуатации должен осуществлять специалист, сертифицированный производителем прибора. Наличие действующего сертификата у специалиста обязательно. После установки прибор должен быть доведен до окончательного рабочего состояния. </t>
    </r>
    <r>
      <rPr>
        <i/>
        <sz val="10"/>
        <color theme="1"/>
        <rFont val="Sylfaen"/>
        <family val="1"/>
        <charset val="204"/>
      </rPr>
      <t xml:space="preserve">В представляемой заявке, в приложении «Полное описание предлагаемого товара», участник также указывает марку и модель каждого товара, входящего в комплект.                      </t>
    </r>
  </si>
  <si>
    <r>
      <rPr>
        <b/>
        <sz val="10"/>
        <color theme="1"/>
        <rFont val="Sylfaen"/>
        <family val="1"/>
        <charset val="204"/>
      </rPr>
      <t>*</t>
    </r>
    <r>
      <rPr>
        <b/>
        <i/>
        <sz val="10"/>
        <color theme="1"/>
        <rFont val="Sylfaen"/>
        <family val="1"/>
        <charset val="204"/>
      </rPr>
      <t>Поставка товара осуществляется в течение 90 календарных дней с даты подписания договора</t>
    </r>
  </si>
  <si>
    <t>*Все товары новые, неиспользованные.</t>
  </si>
  <si>
    <t>*Поставка товаров в лотах с 1-го по 67-й и с 69-го по 100-й осуществляется в 2025 году, поэтапно, по требованию Заказчика. При этом срок первого этапа устанавливается в течение 20 календарных дней с даты вступления договора в силу</t>
  </si>
  <si>
    <t>*Поставка товаров в лотах с 1-го по 67-й и с 69-го по 100-й осуществляется по требованию Заказчика. Если в течение срока действия договора Заказчиком была представлена заявка на предмет закупки не на всю партию, то договор расторгается в части непоставленной, остаточной партии предмета закупки.</t>
  </si>
  <si>
    <t>*Поставка товаров в лотах N 68 и N 101 осуществляется в течение 30 календарных дней с даты заключения договора. Поставка товаров в лотах с № 102 по № 111 осуществляется в течение 90 календарных дней с даты заключения договора.</t>
  </si>
  <si>
    <t>* Относительно лотов N 93 N 94 является обязательным условием на момент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при этом на момент каждой поставки также применяются требования, определенные частью 3 статьи 23 Закона РА «О лекарственных средствах».                                                                                                                                                                                                                                                                                                                                                              В случае, если препарат не зарегистрирован в государственном реестре, участник вместе с договором и квалификационными гарантиями должен представить сертификационный сертификат, выданный «Экспертным центром лекарственных средств и медицинских технологий» Министерства здравоохранения Республики Армения. , N 172 от 23 февраля 2017 года Правительства Республики Армения Быть зарегистрированным в международной профессиональной организации, определенной Решением А, или в странах-членах ЕАЭС, либо пройти предварительную квалификацию Всемирной организации здравоохранения, а также пройти предварительную квалификацию Всемирной организации здравоохранения. «О лекарствах» об отсутствии оснований для отказа в ввозе, определенных статьей 21 части 8 пункта 17 закона. В случае отсутствия регистрации лекарственного препарата в государственном реестре участник должен представить сертификат на ввоз, выданный МВД. Делами Республики Армения по данной партии на этапе исполнения контракта вместе с каждой поставленной партией.
Условия транспортировки и хранения в соответствии с требованиями статьи 22 Закона о лекарственных средствах.
Заключение лабораторного исследования, проведенного ЗАО «Экспертный центр лекарственных средств и медицинских технологий имени академика Эмиля Габриеляна», представляется участником на этапе исполнения договора, если один из случаев, предусмотренных подп. -пункт 8 пункта 3 приказа, утвержденного постановлением правительства РА № 502-Н, отсутствует.</t>
  </si>
  <si>
    <t>* Техническая характеристика товара, представленная участником, а в случаях, предусмотренных приглашением, также товарный знак, наименование производителя, а в лотах № 68 и с № 101 по № 111 также модель предлагаемого товара, должны соответствовать друг другу и минимальным требованиям технической характеристики, установленным приглашением. В данном случае оценочная комиссия также оценивает соответствие представленных полных описаний товара требованиям приглашения, и если оценочная комиссия выявляет в полном описании товара, предложенного участником в заявке, несоответствия требованиям, установленным приглашением, и они не устраняются участником в установленном порядке или в результате устранения возникают другие несоответствия, то указанное обстоятельство является нарушением обязательства, взятого в рамках процесса закупки, и основанием для признания заявки данного участника неудовлетворительной и ее отклонения</t>
  </si>
  <si>
    <t>Товары медицинского назначения - 16/20</t>
  </si>
  <si>
    <t xml:space="preserve">                                                                                                                                                                                                                                                                                                                                                                                                                                                                                                                                                                                                                                                                                                                                                                                                                                                                                                                                                                                                                                                                                                                                                                                                                 </t>
  </si>
  <si>
    <t>Состав предлагаемой оценочной комиссии: Председатель: Ани Акопян, члены: Каринэ Мкртчян, Асмик Саркисян.</t>
  </si>
  <si>
    <r>
      <t xml:space="preserve">Состав ответственного отдела:                                                                                                                                                                                                                                                                                                                                                                                                                                                                                                                                                                                                                                                                                                                                                                                                                                                                                               Руководитель  Армен Сардарян (для всех лотов)  —————                                                                                                                                                                                                                                                                                                                                                                                                                                            Член     Арсен Варданян (по лотам </t>
    </r>
    <r>
      <rPr>
        <b/>
        <sz val="12"/>
        <color theme="1"/>
        <rFont val="Calibri"/>
        <family val="2"/>
        <charset val="204"/>
      </rPr>
      <t xml:space="preserve">№ 95-100 </t>
    </r>
    <r>
      <rPr>
        <b/>
        <sz val="12"/>
        <color theme="1"/>
        <rFont val="Sylfaen"/>
        <family val="1"/>
        <charset val="204"/>
      </rPr>
      <t xml:space="preserve">)  —————                                                                                                                                                                                                                                                                                                                                                                                                                                                  Член՝    Грачик Петросян  ( по лотам № 102-110)  —————                                                                                                                                                                                                                                                                                                                                                                                                                                                    Член  Ани Петросян  (по лотам № 93, 94, и о объему поставок по лотам больничный комплекс «Мурацан» № 82-92,  и № 101)  ———                                                                                                                                                                                                                                                                                                                                          Член      Шушаник Саакян (лотам № 111)  —————                                                                                                                                                                                                                                                                                                                                                                                                                                                                      Член      Амалия Григорян ("Комплекс «Гераци» № 82-92 по объему поставок по лотам)     —————                                                                                                                                                                                                                                                                                                                                                                                                                                                                                                                                                                                                                                                                                                                                                                                                                                                                                                                                                                                                                                                                                                                                                                                                                                                                                                                                                                                                                                             Член      Нарине Саргсян ("Комплекс «Гераци» № 1-81 по объему поставок по лотам)     —————                                                                                                                                                                                                                                                                                                                                                                                                                                                            Член      Марине Манукян (Больничный комплекс «Мурацан» № 1-81 по объему поставок по лотам)   —————                                                                                                                                                                                                                                                                                                                                                                   </t>
    </r>
  </si>
  <si>
    <t>Գլյուկոզայի որոշման թեսթ հավաքածու</t>
  </si>
  <si>
    <t>Լիզ լուծույթ WHITEDIFF</t>
  </si>
  <si>
    <t>Maglumi լվացող լուծույթ wash concentrate</t>
  </si>
  <si>
    <t>Մաքրող լուծույթ ABX CLEANER</t>
  </si>
  <si>
    <t>ACCENT MC  անալիզատորի համար նախատեսված մաքրող լուծույթ</t>
  </si>
  <si>
    <t xml:space="preserve">Maglumi մաքրող լուծույթ system tubing cleaning </t>
  </si>
  <si>
    <t>C-ռեակտիվ սպիտակուցի որոշման թեստ կասետ</t>
  </si>
  <si>
    <t xml:space="preserve">Cobas b221 համար S2 լուծույթների հավաքածու </t>
  </si>
  <si>
    <t>Էլեկսիս Թիրեոտրոպ հորմոնի քանակական որոշման թեսթ-հավաքածու</t>
  </si>
  <si>
    <t>Էլեկսիս Հակաթիրոիդ պերոքսիդազի հակամարմինների քանակական որոշման թեսթ-հավաքածու</t>
  </si>
  <si>
    <t>Էլեկսիս Վիտամին Դ կալիբրատոր</t>
  </si>
  <si>
    <t xml:space="preserve">Արյան ստերիլության միջավայր անաէրոբ մանրէների որոշման համար </t>
  </si>
  <si>
    <t xml:space="preserve">ISE դեպրոտեինայզեր 6x21մլ </t>
  </si>
  <si>
    <t xml:space="preserve">Պրոթրոմբինային ժամանակի որոշման թեստ հավաքածու </t>
  </si>
  <si>
    <t>Լիպազայի որոշման թեստ-հավաքածու</t>
  </si>
  <si>
    <t>Էլեկսիս Ֆերիտին քանակական որոշման թեստ-հավաքածու</t>
  </si>
  <si>
    <t>Էլեկսիս պրեսիկոնտրոլ Anti-HCV</t>
  </si>
  <si>
    <t>Էլեկսիս պրեսիկոնտրոլ Anti-HBc</t>
  </si>
  <si>
    <t xml:space="preserve">Էլեկսիս պրեսիկոնտրոլ Հեպատիտ B </t>
  </si>
  <si>
    <t>Maglumi աշխատանքային լուծույթ Starter 1+2</t>
  </si>
  <si>
    <t xml:space="preserve">Ռեսպիրատոր Ադենովիրուս </t>
  </si>
  <si>
    <t>Գրիպի վիրուս Ա+Բ</t>
  </si>
  <si>
    <t>Maglumi Ազատ T4 որոշման թեստ հավաքածու</t>
  </si>
  <si>
    <t>Maglumi Թիրեոտրոպ հորմոնի որոշման թեստ հավաքածու</t>
  </si>
  <si>
    <t>Maglumi  Անտի ՏՊՈ հորմոնի որոշման թեստ հավաքածու</t>
  </si>
  <si>
    <t>ACCENT MC անալիզատորների համար նախատեսված գլիկոլիզացված հեմոգլոբինի կալիբրատոր</t>
  </si>
  <si>
    <t>Էլեկսիս Պրոստատ սպեցիֆիկ հակագենի կալիբրատոր</t>
  </si>
  <si>
    <t>Էլեկսիս պրեսիկոնտրոլ ունիվերսալ</t>
  </si>
  <si>
    <t xml:space="preserve">Կոբաս Ինտեգրա  անալիզատորի համար նախատեսված ստուգիչ հեղուկ </t>
  </si>
  <si>
    <t xml:space="preserve">Կոբաս Ինտեգրա  անալիզատորի համար նախատեսված ստուգիչ կասետ  </t>
  </si>
  <si>
    <t>Վակումային համակարգի ասեղի բռնիչ</t>
  </si>
  <si>
    <t>Maglumi Anti GAD որոշման թեստ հավաքածու</t>
  </si>
  <si>
    <t>Maglumi IAA  որոշման թեստ հավաքածու</t>
  </si>
  <si>
    <t>Էլեկսիս պրեսիկոնտրոլ Thyro Ab-ի</t>
  </si>
  <si>
    <t xml:space="preserve">Լիզ լուծույթ WHITEDIFF, նախատեսված HORIBA Yumizen H500, H550 ավտոմատ հեմատոլոգիական վերլուծիչների  համար: Օրիգինալ: Ֆորմատ՝ 1լ լիզ. լուծույթ/հատ: Նոր է, չօգտագործված, գործարանային փաթեթավորմամբ: Պահպանման պայմանները՝ սենյակային ջերմաստիճան: Ֆիրմային նշանի և նույնականացման գծիկավոր կոդի առկայությունը փաթեթի վրա: Հանձնելու պահին պիտանիության ժամկետի 1/2 առկայություն: For In Vitro Diagnostic: Ապրանքը մատակարարելիս որակի սերտիֆիկատի/ների առկայությունը պարտադիր է: Գնման առարկան նախատեսված է համալսարանական հիվանդանոցներում շահագործվող HORIBA Yumizen H500 և H550 (հանդիսանում են փակ համակարգեր) ավտոմատ հեմատոլոգիական վերլուծիչներով աշխատելու համար, որոնք կարող են աշխատել միայն  օրիգինալ WHITEDIFF  լիզ լուծույթով: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</si>
  <si>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լվացող լուծույթ  wash concentrate, նախատեսված Maglumi 600 և 800 վերլուծիչներով աշխատելու համար: Ֆորմատ` 714 մլ/հատ: Օրիգինալ: Նոր է, չօգտագործված, գործարանային փաթեթավորմամբ: Պահպանման պայմանները` 15-30°C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600 և 800 (հանդիսանում են փակ համակարգեր) վերլուծիչներով աշխատելու համար, որոնք կարող են աշխատել միայն օրիգինալ Maglumi wash concentrate  լվացող լուծույթով: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</si>
  <si>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Մաքրող լուծույթ ABX CLEANER, նախատեսված HORIBA Yumizen H500, H550 ավտոմատ հեմատոլոգիական վերլուծիչների  համար: Օրիգինալ: Ֆորմատ՝ 1լ մաքրող լուծույթ/հատ: Նոր է, չօգտագործված, գործարանային փաթեթավորմամաբ: Հանձնելու պահին ամբողջ պիտանելիության ժամկետի առնվազն 1/2-րդի առկայություն, For In Vitro Diagnostic only: Պահպանման պայմանները`սենյակային ջերմաստիճանում: Ֆիրմային նշանի և նույնականացման գծիկավոր կոդի առկայությունը փաթեթի վրա: Ապրանքը մատակարարելիս որակի սերտիֆիկատի/ների առկայությունը պարտադիր է: Գնման առարկան նախատեսված է համալսարանական հիվանդանոցներում շահագործվող  HORIBA Yumizen H500 և H550 (հանդիսանում են փակ համակարգեր)  ավտոմատ հեմատոլոգիական վերլուծիչներով աշխատելու համար, որոնք կարող են աշխատել միայն օրիգինալ  ABX CLEANER մաքրող լուծույթով: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</si>
  <si>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ACCENT MC  անալիզատորի համար մաքրող լուծույթ /Washing Solution/: Օրիգինալ:  Ֆորմատ`4x40 մլ մաքրող լուծույթ տուփում/հատ: Նոր է, չօգտագործված, գործարանային փաթեթավորմամբ: Հանձնելու պահին պիտանիության ժամկետի 1/2 առկայություն: Պահպանման պայմանները սենյակային ջերմաստիճանում: Գնման առարկան նախատեսված է համալսարանական հիվանդանոցներում շահագործվող  ACCENT MC  (հանդիսանում է փակ համակարգ)  անալիզատորով աշխատելու համար, որը կարող է աշխատել միայն օրիգինալ Washing Solution մաքրող լուծույթով: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</si>
  <si>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S2 լուծույթների հավաքածու նախատեսված Cobas b 221 անալիզատորի համար։ Օրիգինալ: Ֆորմատ՝ 1 հատ լուծույթների հավաքածու: Նոր է, չօգտագործված, գործարանային փաթեթավորմամբ: Հանձնելու պահին պիտանիության ժամկետի 1/2 առկայություն, For In Vitro Diagnostic: Գնման առարկան նախատեսված է համալսարանական հիվանդանոցներում շահագործվող Cobas b 221 (հանդիսանում է փակ համակարգ)  անալիզատորներով աշխատելու համար, որոնք կարող են աշխատել միայն օրիգինալ S2 լուծույթների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</si>
  <si>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Էլեկսիս և Կոբաս e 411 անալիզատորի համար Էլեկսիս Թիրեոտրոպ հորմոնի (Elecsys TSH) քանակական որոշման թեսթ-հավաքածու: Մեթոդ` Էլեկտրոխեմիլումինեսցենտային անալիզ: Օրիգինալ: Ֆորմատ` 200 որոշում տուփում/հատ: Ստուգվող նմուշ` արյան շիճուկ/պլազմա: Նոր է, չօգտագործված, գործարանային փաթեթավորմամբ: Պահպանման պայմանները` 2-8 °C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TSH թեսթ-հավաքածույով: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</si>
  <si>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Էլեկսիս և Կոբաս e 411 անալիզատորի համար Էլեկսիս Հակաթիրոիդ պերօքսիդազի հակամարմինների (Elecsys Anti-TPO) քանակական որոշման թեսթ-հավաքածու: Օրիգինալ: Մեթոդ` Էլեկտրոխեմիլումինեսցենտային անալիզ: Ֆորմատ` 100 որոշում տուփում/հատ: Նոր է, չօգտագործված, գործարանային փաթեթավորմամբ: Ստուգվող նմուշ` արյան շիճուկ/ պլազմա: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Anti-TPO  թեսթ-հավաքածույով: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</si>
  <si>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Կոբաս Ինտեգրա և Կոբաս U311  անալիզատորների համար նախատեսված ալանին ամինոտրանսֆերազայի որոշման թեսթ հավաքածու (ALT, cobas Integra, cobas c): Օրիգինալ: Ֆորմատ`500 թեստ տուփում/հատ:  Ստուգվող նմուշ`արյան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Կոբաս Ինտեգրա և Կոբաս U311 (հանդիսանում են փակ համակարգեր) անալիզատորներով աշխատելու համար, որոնք կարող են աշխատել միայն օրիգինալ ALT, cobas Integra, cobas c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</si>
  <si>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 xml:space="preserve">Էլեկսիս վիտամին D total կալիբրատոր (Elecsys  Vitamin D total III CalSet): Օրիգինալ: Էլեկսիս և Կոբաս e 411 անալիզատորի համար: Մեթոդ` Էլեկտրոխեմիլումինեսցենտային անալիզ: Ֆորմատ`4x1 մլ/հատ: Նոր է, չօգտագործված, գործարանային փաթեթավորմամբ: Պահպանման պայմանները` 2-8°C ջերմաստիճանում: Հանձնելու պահին պիտանիության ժամկետի 1/2  առկայություն ,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Vitamin D total III CalSet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</si>
  <si>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Արյան ստերիլության միջավայր անաէրոբ մանրէների որոշման համար: Ֆորմատ՝ ոչ պակաս, քան 50 մլ միջավայր շշիկում կամ սրվակում/հատ: Նոր է, չօգտագործված: Հանձնելու պահին պիտանիության ժամկետի 1/2 -ի առկայություն: Պահպանման պայմանները  սենյակային ջերմաստիճան: </t>
  </si>
  <si>
    <t xml:space="preserve">Պիպերացիլլին+տազոբակտամի դիսկ: Ֆորմատ`1 դիսկ/հատ: Նոր է, չօգտագործված:   Հանձնելու պահին պիտանիության ժամկետի 1/2 առկայություն: Պահպանման  պայմաները` պահել չոր տեղում:                </t>
  </si>
  <si>
    <t xml:space="preserve">Կոբաս Ինտեգրա և Կոբաս U311  անալիզատորների համար նախատեսված  ալբումինի որոշման թեստ հավաքածու (Alb. cobas Integra, cobas c): Օրիգինալ: Ֆորմատ`300 թեստ տուփում/հատ: Ստուգող նմուշ` արյան շիճուկ: Նոր է, չօգտագործված, գործարանային փաթեթավորմամաբ: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Կոբաս Ինտեգրա և Կոբաս U311 (հանդիսանում են փակ համակարգեր) անալիզատորներով աշխատելու համար, որոնք կարող են աշխատել միայն օրիգինալ Alb. cobas Integra, cobas c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</si>
  <si>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ISE դեպրոտեինայզեր (Deproteinizer)՝ Կոբաս ինտեգրա անալիզատորի համար: Օրիգինալ: Ֆորմատ` 6 x 21մլ տուփում/հատ: Ստուգվող նմուշ՝ արյան շիճուկ: Նոր է, չօգտագործված, գործարանային փաթեթավորմամբ: Պահպանման պայմանները 2-8°C ջերմաստիճան: Հանձնելու պահին պիտանիության ժամկետի 1/2 առկայություն: For InVitro Diagnostic: Գնման առարկան նախատեսված է համալսարանական հիվանդանոցներում շահագործվող Կոբաս Ինտեգրա  (հանդիսանում է փակ համակարգ) անալիզատորներով աշխատելու համար, որոնք կարող են աշխատել միայն օրիգինալ Deproteinizer ռեակտիվովով: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</si>
  <si>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Թթվային բնույթի լվացող լուծույթ (ACID WASH) նախատեսված է cobas c303 վերլուծիչի համար: Օրիգինալ: Ֆորմատ`2 X 2 լիտր տուփում /հատ: Նոր է, չօգտագործված, գործարանային փաթեթավորմամբ: Պահպանման պայմանները` սենյակային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օրիգինալ թթվային  բնույթի լվացող լուծույթով: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</si>
  <si>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Էկոտերգենտ (ECO-D, c pack green) նախատեսված է cobas c303 վերլուծիչի համար: Օրիգինալ: Ֆորմատ`40 մլ/հատ: Նոր է, չօգտագործված, գործարանային փաթեթավորմամբ:  Պահպանման պայմանները`սենյակային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օրիգինալ ECO-D, c pack green էկոտերգենտով: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</si>
  <si>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Գենտամիցինի դիսկ: Ֆորմատ`1 դիսկ/հատ: Նոր է, չօգտագործված: Հանձնելու պահին ամբողջ պիտանելիության ժամկետի առնվազն 1/2-րդի առկայություն: Պահպանման  պայմաները`պահել չոր տեղում:                              </t>
  </si>
  <si>
    <t xml:space="preserve">Կլինդամիցինի դիսկ: Ֆորմատ`1 դիսկ/հատ: Նոր է, չօգտագործված: Հանձնելու պահին ամբողջ պիտանելիության ժամկետի առնվազն 1/2-րդի առկայություն: Պահպանման  պայմաները`պահել չոր տեղում:                              </t>
  </si>
  <si>
    <t xml:space="preserve">Ամիկացինի դիսկ: Ֆորմատ`1 դիսկ/հատ: Նոր է, չօգտագործված: Հանձնելու պահին ամբողջ պիտանելիության ժամկետի առնվազն 1/2-րդի առկայություն: Պահպանման  պայմաները`պահել չոր տեղում:                              </t>
  </si>
  <si>
    <t xml:space="preserve">Ցեֆուրոքսիմի դիսկ: Ֆորմատ`1 դիսկ/հատ: Նոր է, չօգտագործված: Հանձնելու պահին պիտանիության ժամկետի 1/2 առկայություն: Պահպանման պայմաները՝ պահել չոր տեղում:                                                  </t>
  </si>
  <si>
    <t xml:space="preserve">Ամօքսացիլին+քլավուլոնաթթվի դիսկ: Ֆորմատ`1 դիսկ/հատ: Նոր է, չօգտագործված: Հանձնելու պահին պիտանիության ժամկետի 1/2 առկայություն: Պահպանման պայմաները՝ պահել չոր տեղում:                                                  </t>
  </si>
  <si>
    <t xml:space="preserve">Օֆլоքսացինի դիսկ: Ֆորմատ`1 դիսկ/հատ: Նոր է, չօգտագործված: Հանձնելու պահին պիտանիության ժամկետի 1/2 առկայություն: Պահպանման պայմաները՝ պահել չոր տեղում:                                                  </t>
  </si>
  <si>
    <t xml:space="preserve">Դօքսիցիկլինի դիսկ: Ֆորմատ`1 դիսկ/հատ: Նոր է, չօգտագործված: Հանձնելու պահին ամբողջ պիտանելիության ժամկետի առնվազն 1/2-ի առկայություն: Պահպանման  պայմաները` պահել չոր տեղում:                              </t>
  </si>
  <si>
    <t xml:space="preserve">Էրիթրոմիցինի դիսկ: Ֆորմատ`1 դիսկ/հատ: Նոր է, չօգտագործված: Հանձնելու պահին պիտանիության ժամկետի 1/2 առկայություն: Պահպանման  պայմաները` պահել չոր տեղում:                     </t>
  </si>
  <si>
    <t xml:space="preserve">Ցեֆոտաքսիմի դիսկ: Ֆորմատ`1 դիսկ/հատ: Նոր է, չօգտագործված: Հանձնելու պահին պիտանիության ժամկետի 1/2 առկայություն: Պահպանման պայմաները՝ պահել չոր տեղում:                                           </t>
  </si>
  <si>
    <t xml:space="preserve">Պետրիի թասիկ մեծ չափի, ստերիլ, միանվագ օգտագործման համար, ոչ պակաս, քան՝ 140մմ տրամագծով, պլաստիկե: Ֆորմատ՝ հատ: Նոր է, չօգտագործված: Հանձնելու պահին պիտանիության ժամկետի 1/2 առկայություն: </t>
  </si>
  <si>
    <t xml:space="preserve">Կղանքում Շիգելայի հակածնի հայտնաբերման իմունոքրոմատոգրաֆիկ թեստ-կասետ: Ֆորմատ՝ 1 թեստ-կասետ/հատ: Յուրաքանչյուր թեստ-կասետն առանձին փաթեթավորմամբ։ Հավաքածուն պարունակում է յուրաքանչյուր թեստին համապատասխան քանակով պլաստմասե կաթոցիկ, անհրաժեշտ լուծույթ սրվակում։ Նոր է, չօգտագործված: Հանձնելու պահին պիտանիության ժամկետի 1/2 առկայություն: Պահպանման պայմանները 2-30°C ջերմաստիճանում: </t>
  </si>
  <si>
    <t xml:space="preserve">Ամպիցիլլին սուլբակտամի դիսկ: Ֆորմատ`1 դիսկ/հատ: Նոր է, չօգտագործված: Հանձնելու պահին պիտանիության ժամկետի 1/2 առկայություն: Պահպանման  պայմաները` պահել չոր տեղում:                </t>
  </si>
  <si>
    <t xml:space="preserve">Կո-տրիմօքսազոլի դիսկ: Ֆորմատ`1 դիսկ/հատ: Նոր է, չօգտագործված: Հանձնելու պահին պիտանիության ժամկետի 1/2 առկայություն: Պահպանման պայմաները՝ պահել չոր տեղում:                                                   </t>
  </si>
  <si>
    <t xml:space="preserve">Պենիցիլլինի դիսկ: Ֆորմատ`1 դիսկ/հատ:  Նոր է, չօգտագործված: Հանձնելու պահին պիտանիության ժամկետի 1/2 առկայություն: Պահպանման  պայմաները` պահել չոր տեղում:                                   </t>
  </si>
  <si>
    <t xml:space="preserve">Ֆոսֆոմիցինի դիսկ: Ֆորմատ`1 դիսկ/հատ:   Նոր է, չօգտագործված:  Հանձնելու պահին պիտանիության ժամկետի 1/2 առկայություն: Պահպանման  պայմաները` պահել չոր տեղում:                </t>
  </si>
  <si>
    <t>Մանրէաբանական օղ միանվագ օգտագործման համար՝ 10 մկլ: Ֆորմատ 1 հատ մանրէաբանական օղ: Նոր է, չօգտագործված: Հանձնելու պահին պիտանիության ժամկետի 1/2 առկայություն:  Պահպանման պայմանները`պահել չոր տեղում:</t>
  </si>
  <si>
    <t xml:space="preserve">Ամoքսիցիլլինի դիսկ: Ֆորմատ`1 դիսկ/հատ: Նոր է, չօգտագործված: Հանձնելու պահին պիտանիության ժամկետի 1/2 առկայություն: Պահպանման  պայմաները` պահել չոր տեղում:                     </t>
  </si>
  <si>
    <t xml:space="preserve">Իմիպենեմի դիսկ: Ֆորմատ`1 դիսկ/հատ: Նոր է, չօգտագործված: Հանձնելու պահին պիտանիության ժամկետի 1/2 առկայություն: Պահպանման պայմաները՝ պահել չոր տեղում:                                                  </t>
  </si>
  <si>
    <t xml:space="preserve">Օքսիդազայի  դիսկ: Ֆորմատ`1 դիսկ/հատ:  Նոր է, չօգտագործված:  Հանձնելու պահին պիտանիության ժամկետի 1/2 առկայություն: Պահպանման պայմաները՝ պահել չոր տեղում:                                                                                </t>
  </si>
  <si>
    <t xml:space="preserve">Լաբորատոր թաս /Պետրիի թասիկ/ միանվագ օգտագործման, ստերիլ, տրամագիծը՝ ոչ պակաս, քան՝ 90մմ, պլաստիկե: Ֆորմատ՝ հատ: Նոր է, չօգտագործված: Հանձնելու պահին պիտանիության ժամկետի 1/2 առկայություն: </t>
  </si>
  <si>
    <t xml:space="preserve">Ցեֆտազիդիմի դիսկ: Ֆորմատ`1 դիսկ/հատ: Նոր է, չօգտագործված: Հանձնելու պահին պիտանիության ժամկետի 1/2 առկայություն: Պահպանման պայմաները՝ պահել չոր տեղում:                                                  </t>
  </si>
  <si>
    <t xml:space="preserve">Ռիֆամպիցինի  դիսկ: Ֆորմատ`1 դիսկ/հատ: Նոր է, չօգտագործված: Հանձնելու պահին պիտանիության ժամկետի 1/2 առկայություն: Պահպանման պայմաները՝ պահել չոր տեղում:                                                  </t>
  </si>
  <si>
    <t xml:space="preserve">Ցեֆօքսիտինի դիսկ: Ֆորմատ`1 դիսկ/հատ: Նոր է, չօգտագործված: Հանձնելու պահին պիտանիության ժամկետի 1/2 առկայություն: Պահպանման  պայմաները` պահել չոր տեղում:                              </t>
  </si>
  <si>
    <t xml:space="preserve">Արյան խմբի (II) որոշման թեստ (Цоликлон Aнти A): Մեթոդ՝ հեմագլյուտինացիա: Ֆորմատ՝ 10մլ սրվակ/հատ: Ստուգվող նմուշ՝ արյուն:  Նոր է, չօգտագործված: Հանձնելու պահին ամբողջ պիտանելիության ժամկետի առնվազն 1/2-րդի առկայություն: Պահպանման պայմանները 2-8oC, For In Vitro Diagnosti  only:  </t>
  </si>
  <si>
    <t xml:space="preserve">Արյան խմբի (III) որոշման թեստ (Цоликлон Aнти B): Մեթոդ՝ հեմագլյուտինացիա: Ֆորմատ՝ 10մլ սրվակ/հատ: Ստուգվող նմուշ՝ արյուն: Նոր է, չօգտագործված: Հանձնելու պահին պետք է ունենա ամբողջ պիտանելիության ժամկետի առնվազն 1/2-րդը: Պահպանման պայմանները 2-8oC, For In Vitro Diagnosti  only:  </t>
  </si>
  <si>
    <t xml:space="preserve">Ազիթրոմիցինի դիսկ: Ֆորմատ`1 դիսկ/հատ: Նոր է, չօգտագործված: Հանձնելու պահին պիտանիության ժամկետի 1/2 առկայություն: Պահպանման պայմաները՝ պահել չոր տեղում:                                           </t>
  </si>
  <si>
    <t xml:space="preserve">Նիտրոֆուրանտոինի դիսկ: Ֆորմատ`1 դիսկ/հատ: Նոր է, չօգտագործված: Հանձնելու պահին պիտանիության ժամկետի 1/2 առկայություն: Պահպանման պայմաները՝ պահել չոր տեղում:                                                  </t>
  </si>
  <si>
    <t xml:space="preserve">STA Compact Max վերլուծիչի համար նախատեսված պրոթրոմբինային ժամանակի որոշման թեստ հավաքածու / STA NeoPTimal 10/: Օրիգինալ: Ֆորմատ՝12 x10 մլ տուփում/հատ: Մեթոդ՝ մակարդելիության ժամանակի որոշումը վիսկոզիմետրիկ չափման հիման վրա: ISI-ի արժեքը (0.9-1.1), զգայուն չէ մինչև 1 IU/ml ոչ ֆրակցիոն հեպարինի և մինչև 1.5 IU/ml  anti-Xa ցածրմոլեկուլային կշիռ ունեցող հեպարինի  նկատմամբ: Նոր է, չօգտագործված, գործարանային փաթեթավորմամբ: Պահպանման պայմանները՝ 2-8°C ջերմաստիճանում: Հանձնելու պահին պիտանիության ժամկետի 1/2, For In Vitro Diagnostics: Մատակարարելիս արտադրողի կողմից տրված որակի վերահսկման միջազգային հավաստագիր ISO 13485 և CE առկայությունը պարտադիր է: Գնման առարկան նախատեսված է համալսարանական հիվանդանոցներում շահագործվող STA Compact Max  (հանդիսանում է փակ համակարգ)  վերլուծիչով աշխատելու համար, որը կարող է աշխատել միայն STA NeoPTimal 10 օրիգինալ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</si>
  <si>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STA Compact Max վերլուծիչի համար նախատեսված ՍՏԱ Կոագ-կոնտրոլ N+P /STA Coag Contol N+P/:  Օրիգինալ: Ֆորմատ՝12x2x1մլ տուփում/հատ: Նոր է, չօգտագործված, գործարանային փաթեթավորմամբ: Պահպանման պայմանները՝ 2-8°C ջերմաստիճանում: Հանձնելու պահին պիտանիության ժամկետի 1/2, For In Vitro Diagnostic: Մատակարարելիս արտադրողի կողմից տրված՝ որակի վերահսկման միջազգային հավաստագիր  ISO 13485 և CE առկայությունը պարտադիր է: Գնման առարկան նախատեսված է համալսարանական հիվանդանոցներում շահագործվող STA Compact Max  (հանդիսանում է փակ համակարգ)  վերլուծիչով աշխատելու համար, որը կարող է աշխատել միայն  օրիգինալ STA Coag Contol N+P ռեակտիվով: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</si>
  <si>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ՍԻՍՄԵՔՍ  ընկերության  XN 350, XN 450  սարքերի համար Cellpack DCL, լուծիչ: Օրիգինալ: Ֆորմատ՝ 20 լ լուծիչ/հատ: Ստուգվող նմուշ`երակային և մազանոթային արյուն: Նոր է, չօգտագործված, գործարանային փաթեթավորմամբ: Պահպանման պայմանները` սենյակային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ՍԻՍՄԵՔՍ  ընկերության  XN 350, XN 450  (հանդիսանում են փակ համակարգեր)  վերլուծիչով աշխատելու համար, որոնք կարող են աշխատել միայն Cellpack DCL օրիգինալ լուծիչով: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</si>
  <si>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Կոբաս Ինտեգրա և Կոբաս U311  անալիզատորների համար նախատեսված գլյուկոզա որոշման թեստ հավաքածու (Glucose HK large,cobas Integra, cobas c ): Օրիգինալ: Ֆորմատ`800 թեստ տուփում/հատ: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Կոբաս Ինտեգրա և Կոբաս U311 (հանդիսանում են փակ համակարգեր) անալիզատորներով աշխատելու համար, որոնք կարող են աշխատել միայն Glucose HK large,cobas Integra, cobas c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</si>
  <si>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Կոբաս ինտեգրա 400+ և Կոբաս ինտեգրա Ս311 անալիզատորների համար  Լիպազայի (Lipase,cobas Integra, cobas c311) որոշման թեստ-հավաքածու: Օրիգինալ:  Մեթոդ՝ էլեկտրոխեմիլումինեսցենտային անալիզ: Ֆորմատ՝ 200 թեստ տուփում/հատ: Ստուգվող նմուշ` արյան շիճուկ: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Կոբաս Ինտեգրա  400+ և Կոբաս U311 (հանդիսանում են փակ համակարգեր)  անալիզատորներով աշխատելու համար, որոնք կարող են աշխատել միայն Lipase,cobas Integra, cobas c311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</si>
  <si>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Ֆերիտին (Elecsys Ferritin) քանակական որոշման թեստ-հավաքածու: Օրիգինալ: Մեթոդ` Էլեկտրոխեմիլումինեսցենտային անալիզ: Ֆորմատ`100 որոշում տուփում/հատ: Ստուգվող նմուշ` արյան շիճուկ/պլազմա: Նոր է, չօգտագործված, գործարանային փաթեթավորմամբ:  Պահպանման պայմանները` 2-8°C ջերմաստիճանում. Հանձնելու պահին պիտանիության ժամկետի 1/2 ,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Ferritin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</si>
  <si>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Հեպատիտ C վիրուսի նկատմամբ հակամարմինների հայտնաբերման թեստ-հավաքածու, (Elecsys Anti-HCV): Օրիգինալ: Մեթոդ` Էլեկտրոխեմիլումինեսցենտային անալիզ: Ֆորմատ`100 որոշում տուփում/հատ: Ստուգվող նմուշ` արյան շիճուկ/ պլազմա: Նոր է, չօգտագործված, գործարանային փաթեթավորմամաբ: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Anti-HCV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</si>
  <si>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Հեպատիտ  B վիրուսի նկատմամբ հակածին հայտնաբերման թեստ-հավաքածու, (Elecsys HBsAG-անտիգեն): Օրիգինալ: Մեթոդ` Էլեկտրոխեմիլումինեսցենտային անալիզ: Ֆորմատ`100 որոշում տուփում/հատ: Ստուգվող նմուշ` արյան շիճուկ/ պլազմա: Նոր է, չօգտագործված, գործարանային փաթեթավորմամաբ: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HBsAG-անտիգեն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</si>
  <si>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Հեպատիտ B վիրուսի կորիզային հակամարմինների  հայտնաբերման թեստ-հավաքածու, (Elecsys Anti HBcor):  Օրիգինալ: Մեթոդ` Էլեկտրոխեմիլումինեսցենտային անալիզ: Ֆորմատ`100 որոշում տուփում/հատ: Ստուգվող նմուշ` արյան շիճուկ/պլազմա: Նոր է, չօգտագործված, գործարանային փաթեթավորմամբ: Պահպանման պայմանները`2-8°C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Anti HBcor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</si>
  <si>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Կոբաս ինտեգրա և ԿոբասՍ311 անալիզատորների համար Calibrator c.f.a.s.: Օրիգինալ: Ֆորմատ` 12x 3մլ տուփում/հատ: Ստուգվող նմուշ` արյան շիճուկ: Նոր է, չօգտագործված, գործարանային փաթեթավորմամբ: Պահպանման պայմանները 2-8 ջերմաստիճան: Հանձնելու պահին ամբողջ պիտանելիության ժամկետի առնվազն 1/2-ի առկայություն, For In Vitro Diagnostic only: Գնման առարկան նախատեսված է համալսարանական հիվանդանոցներում շահագործվող Կոբաս ինտեգրա և ԿոբասՍ311 (հանդիսանում են փակ համակարգեր) անալիզատորներով աշխատելու համար, որոնք կարող են աշխատել միայն օրիգինալ Calibrator c.f.a.s. ռեագենտով: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</si>
  <si>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պրեսիկոնտրոլ Anti-HCV (Elecsys precicontrol Anti-HCV): Օրիգինալ: Մեթոդ` Էլեկտրոխեմիլումինեսցենտային անալիզ: Ֆորմատ` 16x1.3մլ տուփում/հատ: Նոր է, չօգտագործված, գործարանային փաթեթավորմամբ: Պահպանման պայմանները` 2-8°C ջերմաստիճանում: Հանձնելու պահին պիտանիության ժամկետի 1/2 առկայություն , For In Vitro Diagnostic: Գնման առարկան նախատեսված է համալսարանական հիվանդանոցներում շահագործվող ԿոբասՍ311 (հանդիսանում է փակ համակարգ) անալիզատորներով աշխատելու համար, որոնք կարող են աշխատել միայն օրիգինալ Elecsys precicontrol Anti-HCV-ով: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</si>
  <si>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պրեսիկոնտրոլ Հեպատիտ B (Elecsys precicontrol Anti HBcor): Օրիգինալ: Մեթոդ` Էլեկտրոխեմիլումինեսցենտային անալիզ: Ֆորմատ` 16x1.3մլ տուփում/հատ: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precicontrol Anti HBcor պրեսիկոնտրոլով: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</si>
  <si>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աշխատանքային լուծույթ Starter 1+2, նախատեսված Maglumi 600 և 800 վերլուծիչներով աշխատելու համար: Օրիգինալ: Ֆորմատ` 2x230մլ տուփում/հատ: Նոր է, չօգտագործված, գործարանային փաթեթավորմամբ: Պահպանման պայմանները` 15-30°C: Հանձնելու պահին պիտանիության ժամկետի 1/2 առկայություն: For In Vitro Diagnostic: Գնման առարկան նախատեսված է համալսարանական հիվանդանոցներում շահագործվող Maglumi 600 և Maglumi 800 (հանդիսանում են փակ համակարգեր) վերլուծիչներով աշխատելու համար, որոնք կարող են աշխատել միայն օրիգինալ Maglumi աշխատանքային լուծույթ Starter 1+2 լուծույթով: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</si>
  <si>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ACCENT MC անալիզատորների համար Մուլտիկալիբրատոր կարգ 1: Օրիգինալ: Ֆորմատ`1x5մլ տուփում/հատ: Նոր է, չօգտագործված, գործարանային փաթեթավորմամբ: Հանձնելու պահին պիտանիության ժամկետի 1/2 առկայություն, For In Vitro Diagnostic only: Պահպանման պայմանները` 2-8°C ջերմաստիճանում: Գնման առարկան նախատեսված է համալսարանական հիվանդանոցներում շահագործվող ACCENT MC (հանդիսանում են փակ համակարգեր) անալիզատորներով աշխատելու համար, որոնք կարող են աշխատել միայն օրիգինալ մուլտիկալիբրատոր կարգ 1- 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</si>
  <si>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ACCENT MC անալիզատորների համար Մուլտիկալիբրատոր կարգ 2: Օրիգինալ: Ֆորմատ`1x5մլ տուփում/հատ: Նոր է, չօգտագործված, գործարանային փաթեթավորմամբ: Հանձնելու պահին պիտանիության ժամկետի 1/2 առկայություն, For In Vitro Diagnostic only: Պահպանման պայմանները` 2-8°C ջերմաստիճանում: Գնման առարկան նախատեսված է համալսարանական հիվանդանոցներում շահագործվող ACCENT MC (հանդիսանում են փակ համակարգեր) անալիզատորներով աշխատելու համար, որոնք կարող են աշխատել միայն օրիգինալ մուլտիկալիբրատոր կարգ 2- 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</si>
  <si>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Մօքսիֆլօքսացինի դիսկ: Ֆորմատ`1 դիսկ/հատ: Նոր է, չօգտագործված: Հանձնելու պահին պիտանիության ժամկետի 1/2 առկայություն: Պահպանման պայմաները՝ պահել չոր տեղում:                                                  </t>
  </si>
  <si>
    <t xml:space="preserve">Ցիպրոֆլօքսացինի դիսկ: Ֆորմատ`1 դիսկ/հատ: Նոր է, չօգտագործված: Հանձնելու պահին պիտանիության ժամկետի 1/2 առկայություն: Պահպանման  պայմաները` պահել չոր տեղում:                              </t>
  </si>
  <si>
    <t xml:space="preserve">Լևոֆլօքսացինի դիսկ: Ֆորմատ`1 դիսկ/հատ:  Նոր է, չօգտագործված: Հանձնելու պահին պիտանիության ժամկետի 1/2 առկայություն: Պահպանման  պայմաները` պահել չոր տեղում:                </t>
  </si>
  <si>
    <t xml:space="preserve">Քլորամֆենիկոլի դիսկ: Ֆորմատ`1 դիսկ/հատ: Նոր է, չօգտագործված: Հանձնելու պահին պիտանիության ժամկետի 1/2 առկայություն: Պահպանման պայմաները՝ պահել չոր տեղում:                                                     </t>
  </si>
  <si>
    <t xml:space="preserve">Նորֆլоքսացինի դիսկ: Ֆորմատ`1 դիսկ/հատ: Նոր է, չօգտագործված: Հանձնելու պահին պիտանիության ժամկետի 1/2 առկայություն: Պահպանման  պայմաները` պահել չոր տեղում:                                      </t>
  </si>
  <si>
    <t xml:space="preserve">Մերոպենեմի դիսկ: Ֆորմատ`1 դիսկ/հատ:  Նոր է, չօգտագործված: Հանձնելու պահին պիտանիության ժամկետի 1/2 առկայություն: Պահպանման պայմաները՝ պահել չոր տեղում:                                                  </t>
  </si>
  <si>
    <t xml:space="preserve">Քթի քսուքում ռեսպիրատոր ադենովիրուսի հակածնի հայտնաբերման իմունոքրոմատոգրաֆիկ թեստ-կասետ: Ֆորմատ՝ 1 թեստ- կասետ/հատ: Յուրաքանչյուր թեստ -կասետն առանձին փաթեթավորմամբ։ Հավաքածուն պարունակում է յուրաքանչյուր թեստին համապատասխան քանակով պլաստմասե կաթոցիկ, փորձանոթ, անհրաժեշտ լուծույթ սրվակում։ Նոր է, չօգտագործված: Հանձնելու պահին պիտանիության ժամկետի 1/2 առկայություն: Պահպանման պայմանները 2-30oC ջերմաստիճանում: </t>
  </si>
  <si>
    <t xml:space="preserve">Քթի քսուքում Գրիպի Ա և Բ վիրուսների հակածնի հայտնաբերման համակցված իմունոքրոմատոգրաֆիկ թեստ-կասետ: Ֆորմատ՝ 1 թեստ- կասետ/հատ: Յուրաքանչյուր թեստ -կասետն առանձին փաթեթավորմամբ։ Հավաքածուն պարունակում է յուրաքանչյուր թեստին համապատասխան քանակով պլաստմասե կաթոցիկ, փորձանոթ, անհրաժեշտ լուծույթ սրվակում։ Նոր է, չօգտագործված: Հանձնելու պահին պիտանիության ժամկետի 1/2 առկայություն: Պահպանման պայմանները 2-30oC ջերմաստիճանում: </t>
  </si>
  <si>
    <t xml:space="preserve">Ավտոմատ բաժանավորիչի ծայրակալ 200-1000 մկլ: Ֆորմատ՝ 1 հատ ծայրակալ: Նոր է, չօգտագործված: Հանձնելու պահին պիտանիության ժամկետի 1/2 առկայություն:  Պահպանման պայմանները 15-25oC ջերմաստիճանում:  </t>
  </si>
  <si>
    <t xml:space="preserve">Ցեֆեպիմի դիսկ: Ֆորմատ`1 դիսկ/հատ: Նոր է, չօգտագործված: Հանձնելու պահին պիտանիության ժամկետի 1/2 առկայություն: Պահպանման  պայմաները` պահել չոր տեղում:                                      </t>
  </si>
  <si>
    <t>Ձողիկ քսուք վերցնելու համար /Sterile Swap with plastic stick/, ստերիլ, պլաստիկե, ծայրը՝ բամբակյա: Ֆորմատ՝ հատ: Նոր է, չօգտագործված: Հանձնելու պահին պիտանիության ժամկետի 1/2 առկայություն: Պահպանման պայմանները՝ 15-25°C ջերմաստիճանում:</t>
  </si>
  <si>
    <t xml:space="preserve">Maglumi 800 վերլուծիչի համար նախատեսված, Maglumi Testosteron  որոշման թեստ հավաքածու (Maglumi Testosteron):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800 (հանդիսանում է փակ համակարգ) վերլուծիչով աշխատելու համար, որը կարող է աշխատել միայն  Maglumi Testosteron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</si>
  <si>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Ազատ T4 որոշման թեստ հավաքածու (Maglumi FT4): Օրիգինալ: Մեթոդ`Էլեկտրոխեմիլումինեսցենտային անալիզ: Ֆորմատ`100 թեստ տուփում, կալիբրատոր, կոնտրոլ/հատ: Ստուգվող նմուշ`արյան շիճուկ:  Նոր է, չօգտագործված, գործարանային փաթեթավորմամբ: Պահպանման պայմանները` 2-8 աստիճան 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800 (հանդիսանում է փակ համակարգ)  անալիզատորով աշխատելու համար, որը կարող է աշխատել միայն Maglumi FT4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</si>
  <si>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MaglumiAnti TPO որոշման թեստ հավաքածու (Maglumi Anti TPO):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800 (հանդիսանում է փակ համակարգ)  անալիզատորով աշխատելու համար, որը կարող է աշխատել միայն Maglumi Anti TPO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</si>
  <si>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ACCENT MC  անալիզատորների համար նախատեսված գլիկոլիզացված հեմոգլոբինի  կալիբրատոր:  Ֆորմատ`4*0,5մլ տուփում/հատ: Նոր է, չօգտագործված, գործարանային փաթեթավորմամբ: Հանձնելու պահին պիտանիության ժամկետի 1/2 առկայություն, For In Vitro Diagnostic only: Պահպանման պայմանները` 2-8°C ջերմաստիճանում: Գնման առարկան նախատեսված է համալսարանական հիվանդանոցներում շահագործվող ACCENT MC (հանդիսանում են փակ համակարգեր) անալիզատորներով աշխատելու համար, որոնք կարող են աշխատել միայն օրիգինալ գլիկոլիզացված հեմոգլոբինի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</si>
  <si>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բարձր զգայնության Տրոպոնին T (Elecsys hs Troponin T) քանակական որոշման թեստ-հավաքածու: Օրիգինալ: Մեթոդ` Էլեկտրոխեմիլումինեսցենտային անալիզ: Ֆորմատ` 100 որոշում տուփում/հատ: Ստուգվող նմուշ` արյան շիճուկ/ պլազմա: Նոր է, չօգտագործված, գործարանային փաթեթավորմամաբ: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անալիզատորով աշխատելու համար, որը կարող է աշխատել միայն Elecsys hs Troponin T STAT օրիգինալ թեսթ-հավաքածույով: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</si>
  <si>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Կոբաս e 411 անալիզատորի համար Էլեկսիս Պրոստատ սպեցիֆիկ հակագենի կալիբրատոր (Elecsys PSA CalSet): Օրիգինալ: Մեթոդ` Էլեկտրոխեմիլումինեսցենտային անալիզ: Ֆորմատ` 4x1մլ տուփում/հատ: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Էլեկսիս Կոբաս e 411 (հանդիսանում է փակ համակարգ)  անալիզատորներով աշխատելու համար, որոնք կարող են աշխատել միայն  Elecsys PSA CalSet օրիգինալ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</si>
  <si>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պրեսիկոնտրոլ ունիվերսալ (Elecsys precicontrol universal)  կոնտրոլ: Օրիգինալ: Մեթոդ` Էլեկտրոխեմիլումինեսցենտային անալիզ: Ֆորմատ՝ 4x3մլ տուփում/հատ: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precicontrol universal կոնտրոլով: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</si>
  <si>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Կոբաս Ինտեգրա  անալիզատորի համար նախատեսված ստուգիչ հեղուկ / Check Solution Sample/: Ֆորմատ՝ 25մլ ստուգիչ հեղուկ/հատ: Օրիգինալ: Նոր է, չօգտագործված, գործարանային փաթեթավորմամաբ: Հանձնելու պահին պիտանելիության ժամկետի 1/2 առկայություն: Պահպանման պայմանները 2-8°C ջերմաստիճանում: Գնման առարկան նախատեսված է համալսարանական հիվանդանոցներում շահագործվող Կոբաս ինտեգրա (հանդիսանում է փակ համակարգ) անալիզատորներով աշխատելու համար, որոնք կարող են աշխատել միայն օրիգինալ Check Solution Sample ստուգիչ հեղուկով: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</si>
  <si>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Կոբաս Ինտեգրա  անալիզատորի համար նախատեսված ստուգիչ կասետ /Cassette Check/: Ֆորմատ՝ 300 թեստ/հատ: Օրիգինալ: Նոր է, չօգտագործված, գործարանային փաթեթավորմամաբ: Հանձնելու պահին պիտանելիության ժամկետի 1/2 առկայություն: Պահպանման պայմանները 2-8°C ջերմաստիճանում: Գնման առարկան նախատեսված է համալսարանական հիվանդանոցներում շահագործվող Կոբաս ինտեգրա (հանդիսանում է փակ համակարգ) անալիզատորներով աշխատելու համար, որոնք կարող են աշխատել միայն օրիգինալ  Cassette Check ստուգիչ կասետով: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</si>
  <si>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Բացիտրացինի դիսկ: Ֆորմատ`1 դիսկ/հատ:  Նոր է, չօգտագործված: Հանձնելու պահին պիտանիության ժամկետի 1/2 առկայություն: Պահպանման պայմաները՝ պահել չոր տեղում:                                                                                </t>
  </si>
  <si>
    <t xml:space="preserve">Մետրոնիդազոլի դիսկ: Ֆորմատ`1 դիսկ/հատ: Նոր, չօգտագործված: Հանձնելու պահին պիտանիության ժամկետի 1/2 առկայություն: Պահպանման  պայմաները` պահել չոր տեղում:                                      </t>
  </si>
  <si>
    <t xml:space="preserve">Կոլիստինի դիսկ: Ֆորմատ`1 դիսկ/հատ:  Նոր է, չօգտագործված:  Հանձնելու պահին պիտանիության ժամկետի 1/2 առկայություն: Պահպանման  պայմաները` պահել չոր տեղում:                </t>
  </si>
  <si>
    <t xml:space="preserve">Ալանին ամինոտրանսֆերազայի որոշման թեստ հավաքածու (ALT, c pack green), որը նախատեսված է cobas c303 վերլուծիչի համար: Օրիգինալ: Մեթոդը՝ կինետիկ։  Ֆորմատ`450 թեստ տուփում/հատ: Ստուգվող նմուշ` արյան շիճուկ: Նոր է, չօգտագործված, գործարանային փաթեթավորմամբ:  Պահպանման պայմանները`2-8 °C ջերմաստիճանում: Հանձնելու պահին պիտանիության ժամկետի 1/2 առկայություն, For In Vitro Diagnostic only: Նոր է, չօգտագործված, գործարանային փաթեթավորմամբ: Հանձնելու պահին պիտանիության ժամկետի 1/2 առկայություն: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օրիգինալ ALT, c pack green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</si>
  <si>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Ասպարտատ ամինոտրանսֆերազայի որոշման թեստ հավաքածու (AST, c pack green), որը նախատեսված է cobas c303 վերլուծիչի համար: Օրիգինալ: Մեթոդը՝ կինետիկ։ Ֆորմատ`500 թեստ տուփում/հատ: Ստուգվող նմուշ` արյան շիճուկ: Նոր է, չօգտագործված, գործարանային փաթեթավորմամբ:  Պահպանման պայմանները`2-8 °C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օրիգինալ AST, c pack green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</si>
  <si>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Ընդհանուր բիլիռուբինի  որոշման թեստ հավաքածու (BIL-T, c pack green), որը նախատեսված է cobas c303 վերլուծիչի համար: Օրիգինալ: Մեթոդը՝ կոլորիմետրիկ դիազո։ Ֆորմատ`1050 թեստ տուփում/հատ: Ստուգվող նմուշ` արյան շիճուկ: Նոր է, չօգտագործված, գործարանային փաթեթավորմամբ:  Պահպանման պայմանները`2-8 °C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օրիգինալ BIL-T, c pack green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</si>
  <si>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Ուղղակի բիլիռուբինի  որոշման թեստ հավաքածու (BIL-D, c pack green) որը նախատեսված է cobas c303 վերլուծիչի համար: Օրիգինալ: Մեթոդը՝ կոլորիմետրիկ դիազո։ Ֆորմատ`1000 թեստ տուփում/հատ: Ստուգվող նմուշ` արյան շիճուկ: Նոր է, չօգտագործված, գործարանային փաթեթավորմամբ:  Պահպանման պայմանները`2-8 °C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օրիգինալ BIL-D, c pack green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</si>
  <si>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Միզանյութի որոշման թեստ հավաքածու (Urea, c pack green) որը նախատեսված է cobas c303 վերլուծիչի համար: Օրիգինալ: Մեթոդը՝ կինետիկ։ Ֆորմատ`600 թեստ տուփում/հատ: Ստուգվող նմուշ` արյան շիճուկ: Նոր է, չօգտագործված, գործարանային փաթեթավորմամբ:  Պահպանման պայմանները`2-8 °C  ջերմաստիճանում: Հանձնելու պահին պիտանիության ժամկետի 1/2 առկայություն, For In Vitro Diagnostic only: Նոր է, չօգտագործված, գործարանային փաթեթավորմամբ: Հանձնելու պահին պիտանիության ժամկետի 1/2 առկայություն: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օրիգինալ Urea, c pack green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</si>
  <si>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Ցեֆտրիաքսոնի դիսկ: Ֆորմատ`1 դիսկ/հատ: Նոր է, չօգտագործված: Հանձնելու պահին պիտանիության ժամկետի 1/2 առկայություն: Պահպանման  պայմաները`պահել չոր տեղում:                              </t>
  </si>
  <si>
    <t xml:space="preserve">Steryle swabs առանց միջավայրի փորձանոթ, պլաստմասե ձողիկով:  Ֆորմատ՝ հատ: Նոր է, չօգտագործված: Հանձնելու պահին պիտանիության ժամկետի 1/2 առկայություն: </t>
  </si>
  <si>
    <t xml:space="preserve">Փորձանոթ ցենտրիֆուգայի նիշերով, ապակե, 10մլ տարողությամբ (±1մլ): Ֆորմատ՝ հատ: Նոր է, չօգտագործված: Հանձնելու պահին պիտանիության ժամկետի 1/2 առկայություն: </t>
  </si>
  <si>
    <t xml:space="preserve">Կյուվետ բորոսիլիկատից ՝ բորոսիլիկատե փորձանոթ 12x75 մլ չափի (±5%): Ֆորմատ` հատ: Նոր է, չօգտագործված: Հանձնելու պահին պիտանիության ժամկետի 1/2 առկայություն: </t>
  </si>
  <si>
    <t>Պիպետ ստերիլ միանվագ: Մեկ անգամյա օգտագործման ստերիլ կաթոցիկ, պոլիէթիլենային, 5մլ: Ֆորմատ՝ հատ: Նոր է, չօգտագործված: Հանձնելու պահին պիտանիության ժամկետի 1/2 առկայություն:</t>
  </si>
  <si>
    <t xml:space="preserve">Հեպատիտ B-ի մակերեսային հակածինների որոշման արագ թեստ /HBsAg Rapid test-Cassette (Serum/Plasma/Whole Blood)/: Ֆորմատ՝ 1 թեստ-կասետ/հատ: Թեստի տեսակը՝ կասետային (Cassette): Հետազոտության համար անհրաժեշտ ժամանակը՝ առավելագույնը 15 րոպե: Զգայունությունը՝ 100%: Սպեցիֆիկությունը՝ 100%: Նոր է, չօգտագործված, գործարանային փաթեթավորմամբ: Հանձնելու պահին ամբողջ պիտանելիության ժամկետի առնվազն 1/2-ի առկայություն:  </t>
  </si>
  <si>
    <t xml:space="preserve">Էլեկսիս և Կոբաս e 411 անալիզատորի համար Էլեկսիս Թիրեոտրոպ հորմոնի կալիբրատոր (Elecsys TSH CalSet): Մեթոդ` Էլեկտրոխեմիլումինեսցենտային անալիզ: Օրիգինալ: Ֆորմատ` 4x1.3մլ տուփում/հատ: Նոր է, չօգտագործված, գործարանային փաթեթավորմամբ: Պահպանման պայմանները` 2-8°C ջերմաստիճանում: Հանձնելու պահին պիտանիության ժամկետի 1/2 ,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TSH CalSet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</si>
  <si>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Էլեկսիս և Կոբաս e 411 անալիզատորների համար Էլեկսիս ծայրադիրներ (Elecsys Assay tips): Օրիգինալ: Մեթոդ`Էլեկտրոխեմիլումինեսցենտային անալիզ: Ֆորմատ` 30x120 ծայրադիր տուփում/հատ: Պետք է լինի նոր, չօգտագործված, գործարանային փաթեթավորմամբ:  Պահպանման պայմանները` սենյակային ջերմաստիճանում: Հանձնելու պահին պիտանիության ժամկետի 1/2  առկայություն: For In Vitro Diagnostic:</t>
  </si>
  <si>
    <t>Էլեկսիս և Կոբաս e 411 անալիզատորների համար Էլեկսիս միկրոկյուվետներ (Elecsys Assay cup): Օրիգինալ: Մեթոդ`Էլեկտրոխեմիլումինեսցենտային անալիզ:  Ֆորմատ` 60x60 միկրոկյուվետ տուփում/հատ: Պետք է լինի նոր, չօգտագործված, գործարանային փաթեթավորմամբ: Պահպանման պայմանները` սենյակային ջերմաստիճանում: Հանձնելու պահին պիտանիության ժամկետի 1/2  առկայություն, For In Vitro Diagnostic:</t>
  </si>
  <si>
    <t xml:space="preserve">Բրուցելյոզի (Brucella abortus, Brucella melitensis, Brucella suis)  որակական և կիսաքանակական /տիտր/ որոշման թեստ հավաքածու: Մեթոդ՝ագլյուտինացիա: Ֆորմատ՝ 4*5մլ հավաքածուում, որը համապատասխանում է ոչ պակաս, քան 1000 թեստ-հետազոտության (հստակեցնել թեստ-հետազոտությունների քանակը) /հատ:  Ստուգվող նմուշ՝ արյան շիճուկ: Հավաքածուն պարտադիր պարունակում է դրական և բացասական կոնտրոլ շիճուկներ: Նոր է, չօգտագործված: Հանձնելու պահին պիտանիության ժամկետի 1/2 առկայություն: Պահպանման պայմանները 2-8°C ջերմաստիճանում: </t>
  </si>
  <si>
    <t xml:space="preserve">հատ </t>
  </si>
  <si>
    <t xml:space="preserve">Խոլինէսթերազայի որոշման թեստ-հավաքածու        </t>
  </si>
  <si>
    <t xml:space="preserve">Պրոսել M (Procell M) Կոբաս e 402 անալիզատորի համար: Օրիգինալ:
Մեթոդ` Էլեկտրոքեմիլյումենեսցենտային անալիզ: Ֆորմատ`2 x 2 լիտր փաթեթավորումով/հատ: Պահպանման պայմանները` սենյակային ջերմաստիճանում, For In Vitro Diagnostic only: Նոր է, չօգտագործված, գործարանային փաթեթավորմամբ: Հանձնելու պահին պիտանիության ժամկետի 1/2 առկայություն: Գնման առարկան նախատեսված է համալսարանական հիվանդանոցներում շահագործվող Կոբաս e 402 (հանդիսանում է փակ համակարգ) անալիզատորներով աշխատելու համար, որոնք կարող են աշխատել միայն օրիգինալ Procell M ռեակտիվով: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</si>
  <si>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Կոբաս Ինտեգրա և Կոբաս U311 անալիզատորների համար C-ռեակտիվ սպիտակուցի որոշման թեստ կասետ (CRP cobas Integra, cobas c311): Օրիգինալ: Ֆորմատ`250 թեստ տուփում/հատ: Ստուգվող նմուշ` արյան շիճուկ: Նոր է, չօգտագործված, գործարանային փաթեթավորմամբ: Պահպանման պայմանները 2-8 °C ջերմաստիճան: Հանձնելու պահին պիտանիության ժամկետի 1/2 առկայություն, For In Vitro Diagnostic only: Գնման առարկան նախատեսված է համալսարանական հիվանդանոցներում շահագործվող Կոբաս Ինտեգրա և Կոբաս U311 (հանդիսանում են փակ համակարգեր)  անալիզատորներով աշխատելու համար, որոնք կարող են աշխատել միայն օրիգինալ CRP cobas Integra, cobas c311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</si>
  <si>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Էկոտերգենտ COBAS C PACK GREEN</t>
  </si>
  <si>
    <t>Կօ-տրիմոքսազոլի դիսկ</t>
  </si>
  <si>
    <t xml:space="preserve">Օպտոխինի դիսկ: Ֆորմատ`1 դիսկ/հատ: Նոր է, չօգտագործված: Հանձնելու պահին պիտանիության ժամկետի 1/2 առկայություն: Պահպանման պայմաները՝ պահել չոր տեղում:                                                  </t>
  </si>
  <si>
    <t>Սելպակ DCL/1</t>
  </si>
  <si>
    <t>Սելպակ DCL/2</t>
  </si>
  <si>
    <t>Լաբորատոր սարքի խողովակներ</t>
  </si>
  <si>
    <t xml:space="preserve">Ուռոգենիտալ զոնդ: Օգտագործվում է ՊՇՌ հետազոտության ժամանակ: Ֆորմատ՝ հատ: Նոր է, չօգտագործված: Հանձնելու պահին պիտանիության ժամկետի 1/2 առկայություն: </t>
  </si>
  <si>
    <t>Ուռոգենիտալ զոնդ ՊՇՌ-ի համար</t>
  </si>
  <si>
    <t>Տրանսպորտային լուծույթ M սուր աղիքային ինֆեկցիաների համար: Տուփի պարունակություն ոչ ավել քան 50 հատ : Օգտագործվում է ՊՇՌ հետազոտության ժամանակ: Ֆորմատ՝ 1 հատ տրանսպորտային լուծույթ/հատ: Նոր է, չօգտագործված, գործարանային ստերիլ փաթեթվորմամբ: Հանձնելու պահին պիտանիության ժամկետի առնվազն 1/2-ի առկայություն: Մատակարարելիս որակի սերտիֆիկատի առկայությունը պարտադիր է: Vector-Best</t>
  </si>
  <si>
    <t xml:space="preserve">Տրանսպորտային լուծույթ M սուր աղիքային ինֆեկցիաների համար </t>
  </si>
  <si>
    <t xml:space="preserve">Ռեագենտների հավաքածու՝ նախատեսված Yersinia-ի վիրուլենտ և ոչ վիրուլենտ շտամների հայտնաբերման և տարբերակման համար։ Նախատեսված է առնվազն 55 նմուշների համար՝ Yersinia enterocolitica (Վիրուլենտության գնահատումը իրականացվում է էնտերոտոքսինի գեներով (yst), ամրացման և ինվազիայի լոկուսով  - ail և ադհեզինի պլազմիդային գենով – yadA; Yersinia pseudotuberculosis։  Ֆորմատ՝ առնվազն 55 նմուշի համար ռեագենտների հավաքածու տուփում/հատ:  Հավաքը նախատեսված է մուլտիպլեքսային հայտնաբերման համար: Հավաքածուն ադապտացված է Rotor-Gene Q, CFX և DT սարքերի հետ աշխատելու համար։ Հավաքածուն մատակարարելիս պետք է տրամադրել սարքերի ծրագրավորման, ինչպես նաև դրա միջոցով արդյունքների վերլուծության մանրամասն հրահանգները։ Հավաքի սպեցիֆիկությունը՝ 100%՝ որոշվող մանրէներից յուրաքանչյուրի համար։  Նոր է, չօգտագործված, գործարանային ստերիլ փաթեթվորմամբ: Հանձնելու պահին պիտանիության ժամկետի առնվազն 1/2-ի առկայություն: Մատակարարելիս որակի սերտիֆիկատի առկայությունը պարտադիր է: 
</t>
  </si>
  <si>
    <t>Յերսինիաների հայտնաբերման ՊՇՌ հավաք</t>
  </si>
  <si>
    <t xml:space="preserve">ՊՇՌ-ամպլիֆիկացիայի համար մեկ փորձանոթում կարմրուկի, կարմրախտի և համաճարակային պարօտիտի վիրուսների ՌՆԹ-ի համար՝ հիբրիդիզացիոն-ֆլյուորեսցենտային դետեկցիայով իրական ժամանակի ռեժիմում: Ներառում է՝ լիզիսի լուծույթ, նստեցման լուծույթ, առնվազն երկու լվացման լուծույթ, ՌՆԹ բուֆեր: Ներառում է  ռեագենտների հավաքածու՝ ՌՆԹ-ի հակադարձ տրանսկրիպցիայի և կԴՆԹ-ի ՊՇՌ-ամպլիֆիկացիայի համար: Ներառում է ներքին ստուգիչ նմուշ, դրական ստուգիչ նմուշ, բացասական ստուգիչ նմուշ՝ էքստրակցիայի համար և բացասական ստուգիչ նմուշ՝ ամպլիֆիկացիայի համար: Ֆորմատ տուփում թեստերի քանակը՝ ոչ պակաս քան 50 հատ/հատ: Հավաքածուն ադապտացված է Rotor-Gene Q, CFX և DT սարքերի հետ աշխատելու համար։ Նոր է, չօգտագործված, գործարանային ստերիլ փաթեթվորմամբ: Հանձնելու պահին պիտանիության ժամկետի առնվազն 1/2-ի առկայություն: Մատակարարելիս որակի սերտիֆիկատի առկայությունը պարտադիր է: </t>
  </si>
  <si>
    <t>Կարմրուկի, կարմրախտի և համաճարակային պարօտիտի հարցուչների հայտնաբերման ՊՇՌ հավաք</t>
  </si>
  <si>
    <t xml:space="preserve">Ռեագենտների հավաքածու՝ նախատեսված դիարոգեն էշերիխիաների (EPEC, ETEC, EIEC, EHEC, EAgEC) հայտնաբերման և տարբերակման համար՝ կլինկական նմուշներում ՝ ՊՇՌ մեթոդի միջոցով։ Նախատեսված է առնվազն 55 նմուշների համար։  Ֆորմատ՝ առնվազն 55 նմուշի համար ռեագենտների հավաքածու տուփում/հատ: Հավաքը նախատեսված է մուլտիպլեքսային հայտնաբերման համար: Հավաքածուն ադապտացված է Rotor-Gene Q, CFX և DT սարքերի հետ աշխատելու համար։ Հավաքածուն մատակարարելիս պետք է տրամադրել սարքերի ծրագրավորման, ինչպես նաև դրա միջոցով արդյունքների վերլուծության մանրամասն հրահանգները։ Հավաքի սպեցիֆիկությունը՝ 100%՝ որոշվող մանրէներից յուրաքանչյուրի համար։ Նոր է, չօգտագործված, գործարանային ստերիլ փաթեթվորմամբ: Հանձնելու պահին պիտանիության ժամկետի առնվազն 1/2-ի առկայություն: Մատակարարելիս որակի սերտիֆիկատի առկայությունը պարտադիր է: </t>
  </si>
  <si>
    <t>Էշերիխիոզների հայտնաբերման ՊՇՌ հավաքածու</t>
  </si>
  <si>
    <t>Միկոպլազմաներ ՊՇՌ հավաքածու</t>
  </si>
  <si>
    <t xml:space="preserve">Անջատման հավաքածու սեռավարակների համար </t>
  </si>
  <si>
    <t xml:space="preserve">Անջատման հավաքածու </t>
  </si>
  <si>
    <t xml:space="preserve">ԴՆԹ-ի արագ անջատման հավաքածու </t>
  </si>
  <si>
    <t>ԴՆԹ-ի անջատման հավաքածու գենետիկական</t>
  </si>
  <si>
    <t>ՌՆԹ/ԴՆԹ-ի անջատման հավաքածու 100մկլ</t>
  </si>
  <si>
    <t>ՌՆԹ/ԴՆԹ-ի անջատման հավաքածու 1000մկլ</t>
  </si>
  <si>
    <t>կգ</t>
  </si>
  <si>
    <t xml:space="preserve">Սիմոնս ցիտրատ ագար էնտերոբակտերիաների տարբերակման համար: Ֆորմատ՝ կիլոգրամ: Նոր է, չօգտագործված: Հանձնելու պահին պիտանիության ժամկետի 1/2 առկայություն: Փաթեթավորումը՝ 250գ տարաներում: Պահպանման պայմանները սենյակային ջերմաստիճանում:  </t>
  </si>
  <si>
    <t>Սալմոնելլա  տիֆիմուրիումի /Salmonella tifimurium/  հայտնաբերման ագլյուտինացնող շիճուկ: Ֆորմատ՝ ոչ պակաս, քան՝ 2մլ շիճուկ սրվակում/հատ:  Նոր է, չօգտագործված: Հանձնելու պահին պիտանիության ժամկետի 1/2 առկայություն:</t>
  </si>
  <si>
    <t>Եռշաքարային ագար /միջավայր/ էնտերոբակտերիաների տարբերակման համար:  Ֆորմատ՝ կիլոգրամ: Նոր է, չօգտագործված: Հանձնելու պահին ամբողջ պիտանելիության ժամկետի առնվազն 1/2-ի առկայություն:  Պահպանման պայմանները սենյակային ջերմաստիճանում:  Փաթեթավորումը՝ 250գ տարայում:</t>
  </si>
  <si>
    <t xml:space="preserve">Թղթյա ինդիկատորային դիսկեր միկրոօրգանիզմների ինդենտիֆիկացիայի համար  /СИБ 2/: Ֆորմատ՝ 50 թեստ_ հետազոտության (12 սրվակներ СИБ_դիսկերով+2 փորձանոթ СИБ_գծիկներով )/հատ: Նոր է, չօգտագործված: Հանձնելու պահին պիտանիության ժամկետի 1/2 առկայություն: </t>
  </si>
  <si>
    <t xml:space="preserve">Ավտոմատ բաժանավորիչ 100-1000 մկլ: Ֆորմատ՝ հատ: Նոր է, չօգտագործված: Հանձնելու պահին պիտանիության ժամկետի 1/2 առկայություն: Պահպանման պայմանները 15-25 °C ջերմաստիճանում: Մատակարելիս որակի սերտիֆիկատի առկայություն: </t>
  </si>
  <si>
    <t xml:space="preserve">Ավտոմատ բաժանավորիչ 10-100 մկլ: Ֆորմատ՝ հատ: Նոր է, չօգտագործված: Հանձնելու պահին պիտանիության ժամկետի 1/2 առկայություն: Պահպանման պայմանները 15-25 °C ջերմաստիճան: Մատակարելիս որակի սերտիֆիկատի առկայությունը պարտադիր է: </t>
  </si>
  <si>
    <t xml:space="preserve">Մանիտոլ էլեկտիվ աղային ագար: Ֆորմատ՝ կիլոգրամ: Նոր է, չօգտագործված: Հանձնելու պահին պիտանիության ժամկետի 1/2 առկայություն: Փաթեթավորումը՝ 250գ կամ 500գ տարաներում: Պահպանման պայմանները՝ պահել չոր տեղում: </t>
  </si>
  <si>
    <r>
      <t>Կղանքում Աստրովիրուսի հակածնի հայտնաբերման իմունոքրոմատոգրաֆիկ թեստ-կասետ: Ֆորմատ՝ 1 թեստ-կասետ/հատ: Յուրաքանչյուր թեստ -կասետն առանձին փաթեթավորմամբ։ Հավաքածուն պարունակում է  յուրաքանչյուր թեստին համապատասխան քանակով պլաստմասե կաթոցիկ, անհրաժեշտ լուծույթ սրվակում։ Նոր է, չօգտագործված: Հանձնելու պահին պիտանիության ժամկետի 1/2 առկայություն: Պահպանման պայմանները 2-30</t>
    </r>
    <r>
      <rPr>
        <vertAlign val="superscript"/>
        <sz val="10"/>
        <color theme="1"/>
        <rFont val="Sylfaen"/>
        <family val="1"/>
        <charset val="204"/>
      </rPr>
      <t>o</t>
    </r>
    <r>
      <rPr>
        <sz val="10"/>
        <color theme="1"/>
        <rFont val="Sylfaen"/>
        <family val="1"/>
        <charset val="204"/>
      </rPr>
      <t xml:space="preserve">C ջերմաստիճանում: </t>
    </r>
  </si>
  <si>
    <t>Աստրովիրուս</t>
  </si>
  <si>
    <t xml:space="preserve">ՈՒՏԻ ագար միզուղիների ինֆեկցիաների և այլ հետազոտություններում հայտնաբերված միկրոօրգանիզմների տարբերակման և հաստատման համար: Ֆարմատ՝ կիլոգրամ: Նոր է, չօգտագործված:  Հանձնելու պահին պիտանիության ժամկետի 1/2 առկայություն: Փաթեթավորումը՝ 250գ կամ 500գ տարաներում: Պահպանման պայմանները`պահել չոր տեղում: </t>
  </si>
  <si>
    <t>SARS-CoV-2 վիրուսի հակածնի (Ag) հայտնաբերման արագ ախտորոշիչ թեստ (Cov-19-ը հաստատելու համար): Առողջապահության համաշխարհային կազմակերպության (ԱՀԿ) կողմից նախաորակավորված թեստ, որն ունի Էլեկտրոնային առողջապահության միասնական տեղեկատվական ԱՐՄԵԴ համակարգ մուտքագրելու հնարավորություն: Նոր է, չօգտագործված: Հանձնելու պահին պիտանիության ժամկետի 1/2-ի առկայություն: Պահպանման պայմանները՝ համաձայն տուփում առկա ներդիրի:</t>
  </si>
  <si>
    <t>SARS-CoV-2 վիրուսի հայտնաբերման Ag արագ թեստ</t>
  </si>
  <si>
    <t xml:space="preserve">Ռևմատոիդային ֆակտորների որոշման թեստ /RF, Rheumatoid Factors/: Մեթոդ՝ լատեքսային ագլյուտինացիա: Ֆորմատ՝  1 հատ թեստ-հետազոտություն: Փաթեթավորումը՝ թեստ-հավաքածու: Հավաքածուն պարունակում է՝  ոչ պակաս, քան՝ 5մլ ռեագենտ, բուֆերային լուծույթ տիտրի համար, դրական կոնտրոլ: Ստուգվող նմուշ՝ արյան շիճուկ: Նոր է, չօգտագործված: Հանձնելու պահին պիտանիության ժամկետի 1/2 առկայություն: </t>
  </si>
  <si>
    <t>Ռևմատոիդ ֆակտորների որոշման թեստ</t>
  </si>
  <si>
    <r>
      <t>ACCENT M320 ավտոմատ բիոքիմիական վերլուծիչների համար նախատեսված Խոլինեսթերազայի (Cholinesteraze)  որոշման թեստ հավաքածու։ Ֆորմատ`</t>
    </r>
    <r>
      <rPr>
        <sz val="10"/>
        <color rgb="FFFF0000"/>
        <rFont val="Sylfaen"/>
        <family val="1"/>
        <charset val="204"/>
      </rPr>
      <t xml:space="preserve"> </t>
    </r>
    <r>
      <rPr>
        <sz val="10"/>
        <rFont val="Sylfaen"/>
        <family val="1"/>
        <charset val="204"/>
      </rPr>
      <t>170 թեստ տուփում/հատ: Ստու</t>
    </r>
    <r>
      <rPr>
        <sz val="10"/>
        <color theme="1"/>
        <rFont val="Sylfaen"/>
        <family val="1"/>
        <charset val="204"/>
      </rPr>
      <t xml:space="preserve">գվող նմուշ՝ արյան շիճուկ/պլազմա։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ACCENT M320  (հանդիսանում է փակ համակարգ)  ավտոմատ վերլուծիչով աշխատելու համար, որը կարող է աշխատել միայն Խոլինեսթերազայի  որոշման  օրիգինալ թեստ հավաքածուով: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r>
  </si>
  <si>
    <t>Սելպակ (CELLPACK-DCL ), լուծիչ  XN- 1000 հեմատոլոգիական վերլուծչի համար:  Օրիգինալ։ Ֆորմատ՝ 20լ /հատ: Ստուգող նմուշ` երակային և մազանոթային արյուն: Նոր է, չօգտագործված, գործարանային փաթեթավորմամբ: Պահպանման պայմանները` սենյակային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XN- 1000 (հանդիսանում են փակ համակարգեր)  հեմատոլոգիական  անալիզատորներով աշխատելու համար, որոնք կարող են աշխատել միայն  CELLPACK-DCL օրիգինալ  լուծիչով: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</si>
  <si>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Ֆլյուռոսել  (FLUOROCELL WNR ) ներկող նյութ XN-1000 հեմատոլոգիական վերլուծչի համար: Օրիգինալ: Ֆորմատ՝ 2x82մլ տուփում/հատ: Ստուգվող նմուշ`երակային և մազանոթային արյուն: Նոր է, չօգտագործված, գործարանային փաթեթավորմամբ: Պահպանման պայմանները` սենյակային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ՍԻՍՄԵՔՍ  ընկերության XN 1000 (հանդիսանում են փակ համակարգեր) անալիզատորներով աշխատելու համար, որոնք կարող են աշխատել միայն  օրիգինալ Fluorocell WNR-ով: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</si>
  <si>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Էլեկսիս և Կոբաս e 411 անալիզատորի համար Էլեկսիս  ԱԿՏԳ  (Elecsys ACTH) քանակական որոշման թեսթ-հավաքածու: Մեթոդ` Էլեկտրոխեմիլումինեսցենտային անալիզ: Օրիգինալ: Ֆորմատ` 100 թեսթ տուփում/հատ: Ստուգվող նմուշ` արյան շիճուկ/պլազմա: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են փակ համակարգեր)  անալիզատորներով աշխատելու համար, որոնք կարող են աշխատել միայն (Elecsys ACTH) օրիգինալ թեսթ-հավաքածույով: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</si>
  <si>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 xml:space="preserve">Գլյուկոզայի որոշման թեսթ հավաքածու (Gluc, c pack green), որը նախատեսված է cobas c303 վերլուծիչի համար: Օրիգինալ: Ֆորմատ`3300 թեստ տուփում/հատ: Ստուգվող նմուշ` արյան շիճուկ: Նոր է, չօգտագործված, գործարանային փաթեթավորմամբ:  Պահպանման պայմանները`2-8 °C: Հանձնելու պահին պիտանիության ժամկետի 1/2 առկայություն, For In Vitro Diagnostic only: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Gluc, c pack green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</si>
  <si>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մաքրող լուծույթ system tubing cleaning, նախատեսված Maglumi X3 և 800 վերլուծիչներով աշխատելու համար: Օրիգինալ:  Ֆորմատ` 500 մլ տուփում/հատ: Նոր է, չօգտագործված, գործարանային փաթեթավորմամբ: Պահպանման պայմանները` 15-30°C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X3 և 800  (հանդիսանում են փակ համակարգեր) վերլուծիչներով աշխատելու համար, որոնք կարող են աշխատել միայն օրիգինալ system tubing cleaning մաքրող լուծույթով: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</si>
  <si>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TRA (TSH ռեցեպտորի հակամարմին որոշման թեստ հավաքածու TRA (TSH ռեցեպտորի հակամարմին): Օրիգինալ: Մեթոդ`Էլեկտրոխեմիլումինեսցենտային անալիզ: Ֆորմատ`50 թեստ տուփում, կալիբրատոր, կոնտրոլ/հատ:  Ստուգվող նմուշ`արյան շիճուկ: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800 (հանդիսանում է փակ համակարգ) անալիզատորներով աշխատելու համար, որոնք կարող են աշխատել միայն օրիգինալ Maglumi TRA (TSH ռեցեպտորի հակամարմին) որոշման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</si>
  <si>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Տոբրամիցինի դիսկ: Ֆորմատ`1 դիսկ/հատ: Նոր է, չօգտագործված: Հանձնելու պահին պիտանիության ժամկետի 1/2 առկայություն: Պահպանման  պայմաները` պահել չոր տեղում:                              </t>
  </si>
  <si>
    <t>Ստերիլ գլանաձև փորձանոթ: Չափսը՝ 16 x100 մմ (±1մմ), ծավալը՝ 10մլ  (±1մլ): Նոր է, չօգտագործված: Հանձնելու պահին պիտանիության ժամկետի 1/2 առկայություն: Պահպանման պայմանները 15-25 °C ջերմաստիճանում:</t>
  </si>
  <si>
    <t xml:space="preserve">ՍԻՍՄԵՔՍ  ընկերության XN 350, XN 450 սարքերի համար Fluorocell WDF: Օրիգինալ: Ֆորմատ՝ 2x22 մլ տուփում/հատ: Ստուգվող նմուշ`երակային և մազանոթային արյուն: Նոր է, չօգտագործված, գործարանային փաթեթավորմամբ: Պահպանման պայմանները` սենյակային ջերմաստիճանում: Հանձնելու պահին պիտանիության ժամկետի 1/2 առկայություն , For In Vitro Diagnostic: Գնման առարկան նախատեսված է համալսարանական հիվանդանոցներում շահագործվող ՍԻՍՄԵՔՍ  ընկերության XN 350, XN 450 (հանդիսանում են փակ համակարգեր) անալիզատորներով աշխատելու համար, որոնք կարող են աշխատել միայն  օրիգինալ Fluorocell WDF-ով: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</si>
  <si>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X3 և Maglumi 800 վերլուծիչների համար նախատեսված Maglumi Կալցիտոնինի որոշման թեստ-հավաքածու (Maglumi Calcitonin): Օրիգինալ: Մեթոդ`Էլեկտրոխեմիլումինեսցենտային անալիզ: Ֆորմատ`50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շահագործվողMaglumi X3 և 800  (հանդիսանում են փակ համակարգեր) վերլուծիչներով աշխատելու համար, որոնք կարող են աշխատել միայն օրիգինալ Maglumi Calcitonin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</si>
  <si>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IL 6 որոշման թեստ հավաքածու (Maglumi IL 6): Օրիգինալ: Մեթոդ`Էլեկտրոխեմիլումինեսցենտային անալիզ: Ֆորմատ`50 թեստ տուփում, կալիբրատոր, կոնտրոլ/հատ:  Ստուգվող նմուշ`արյան շիճուկ: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800 (հանդիսանում է փակ համակարգ) անալիզատորով աշխատելու համար, որը կարող է աշխատել միայն Maglumi IL 6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</si>
  <si>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X3 և Maglumi 800 վերլուծիչների համար նախատեսված Maglumi թիրեոտրոպ հորմոնի հայտնաբերման թեստ հավաքածու (Maglumi TSH): Օրիգինալ: Մեթոդ`Էլեկտրոխեմիլումինեսցենտային: Ֆորմատ`100 թեստ տուփում, կալիբրատոր, կոնտրոլ/հատ: Ստուգվող նմուշ` արյան շիճուկ: Նոր է, չօգտագործված, գործարանային փաթեթավորմամբ: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Maglumi X3և Maglumi 800 (հանդիսանում են փակ համակարգեր)  անալիզատորներով աշխատելու համար, որոնք կարող են աշխատել միայն Maglumi TSH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</si>
  <si>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տեստոստերոնի կալիբրատոր   (Elecsys Testo)_x000D_ Էլեկսիս Կոբաս e 411 անալիզատորի համար_x000D_: Օրիգինալ: Մեթոդ` Էլեկտրոխեմիլումինեսցենտայինանալիզ: Ֆորմատ` 4x1 մլ_x000D_ տուփում/հատ: Ստուգվող նմուշ` արյան շիճուկ/ պլազմա_x000D_: Նոր է, չօգտագործված, գործարանային փաթեթավորմամաբ: Հանձնելու պահին պիտանելիության ժամկետի 1/2 առկայություն, For In Vitro Diagnostic only: Գնման առարկան նախատեսված է համալսարանական հիվանդանոցներում շահագործվող Էլեկսիս Կոբաս e 411 (հանդիսանում է փակ համակարգ)  անալիզատորով աշխատելու համար, որը կարող է աշխատել միայն Elecsys Testo օրիգինալ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</si>
  <si>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Վակումային համակարգի ասեղի բռնիչ: Պատրաստված է պոլիպրոպիլենից, ունի կենտրոնական պտուտակով անցք` երկկողմանի ասեղի համար: Պարտադիր համատեղելի է  բոլոր երկկողմանի ասեղների և վակումային փորձանոթների հետ: Ապահովում է ասեղի կոշտ պտուտակաձև ամրացում: Նոր է, չօգտագործված: Հանձնելու պահին պիտանիության ժամկետի 1/2 առկայություն: </t>
  </si>
  <si>
    <t xml:space="preserve">Գնման առարկան նախատեսված է համալսարանական հիվանդանոցում շահագործվող Macroduct Advanced 3710  սարքով աշխատելու համար, որը կարող է աշխատել միայն  օրիգինալ  քրտինքի թեստի հավաքածույով: 1 հավաքածուն պարունակում է առնվազն 6 թեստ, 12 պիլոգել դիսկ, 6 քրտինքի կուտակիչ, 6 փոքր կոնտեյներ/հատ: Նոր է, չօգտագործված, գործարանային փաթեթավորմամբ: Հանձնման պահին պիտանիության ժամկետի 1/2 առկայություն: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</si>
  <si>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X3 և Maglumi 800 վերլուծիչների համար նախատեսված Anti-tissue Transglutaminase IgA որոշման թեստ հավաքածու (Maglumi Anti-tissue Transglutaminase IgA): Օրիգինալ: Մեթոդ` Էլեկտրոխեմիլումինեսցենտային անալիզ: Ֆորմատ` 50 թեստ տուփում, կալիբրատոր, կոնտրոլ/հատ: Ստուգվող նմուշ` արյան շիճուկ: Նոր է, չօգտագործված, գործարանային փաթեթավորմամբ: Պահպանման պայմանները` 2-8°C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Maglumi X3 և Maglumi 800  (հանդիսանում են փակ համակարգեր) անալիզատորներով աշխատելու համար, որոնք կարող են աշխատել միայն օրիգինալ Maglumi Anti-tissue Transglutaminase IgA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</si>
  <si>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X3 և Maglumi 800 վերլուծիչների համար նախատեսված Direct Renin-ի որոշման թեստ հավաքածու (Maglumi Direct Renin): Օրիգինալ: Մեթոդ` Էլեկտրոխեմիլումինեսցենտային անալիզ: Ֆորմատ` 100 թեստ տուփում, կալիբրատոր, կոնտրոլ/հատ: Ստուգվող նմուշ` արյան շիճուկ: Նոր է, չօգտագործված, գործարանային փաթեթավորմամբ: Պահպանման պայմանները` 2-8°C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Maglumi X3 և Maglumi 800  (հանդիսանում են փակ համակարգեր) անալիզատորներով աշխատելու համար, որոնք կարող են աշխատել միայն օրիգինալ Maglumi Direct Renin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</si>
  <si>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վերլուծիչների համար նախատեսված, Maglumi Anti GAD որոշման թեստ հավաքածու (Maglumi Anti GAD): Մեթոդ` Էլեկտրոխեմիլումինեսցենտային անալիզ: Ստուգվող նմուշ` արյան շիճուկ:  Ֆորմատ` 50 թեստ տուփում, կալիբրատոր, կոնտրոլ/հատ: Նոր է, չօգտագործված, գործարանային փաթեթավորմամբ: Պահպանման պայմանները` 2-8°C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Maglumi (հանդիսանում են փակ համակարգեր) անալիզատորներով աշխատելու համար, որոնք կարող են աշխատել միայն օրիգինալ Maglumi Anti GAD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</si>
  <si>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վերլուծիչների համար նախատեսված Maglumi IAA  որոշման թեստ հավաքածու: Մեթոդ`Էլեկտրոխեմիլումինեսցենտային անալիզ: Ֆորմատ`50 թեստ տուփում, կալիբրատոր, կոնտրոլ/հատ: Ստուգվող նմուշ՝ արյան շիճուկ:  Նոր է, չօգտագործված, գործարանային փաթեթավորմամբ:  Պահպանման պայմանները` սենյակ Գնման առարկան նախատեսված է համալսարանական հիվանդանոցներում շահագործվող Maglumi (հանդիսանում են փակ համակարգեր) անալիզատորներով աշխատելու համար, որոնք կարող են աշխատել միայն օրիգինալ Maglumi IAA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</si>
  <si>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պրեսիկոնտրոլ Thyro Ab-ի: Օրիգինալ: Էլեկսիս և Կոբաս e 411 անալիզատորի համար: Մեթոդ`Էլեկտրոխեմիլումինեսցենտային անալիզ: Ֆորմատ` 4*2մլ տուփում/հատ: Նոր է, չօգտագործված, գործարանային փաթեթավորմամբ:  Պահպանման պայմանները` սենյակային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պրեսիկոնտրոլ Thyro Ab-ով: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</si>
  <si>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ԴՆԹ-ի արագ անջատման հավաքածու սեռավարակների համար։ Ֆորմատ՝ 1 տուփում 100 անջատման համար հավաքածու/հատ: Նմուշ՝ արգանդի վզիկի ջրանցքի, միզածորանի, հեշտոցի, աչքի կոնյուկտիվայի, սերմի, թքի և մեզի լորձաթաղանթի էպիթելային բջիջների քերուք: Նոր է, չօգտագործված, գործարանային ստերիլ փաթեթվորմամբ: Հանձնելու պահին պիտանիության ժամկետի առնվազն 1/2-ի առկայություն: Մատակարարելիս Սերտիֆիկատ ISO 13485 սերտիֆիկատի առկայությունը պարտադիր է: Պահպանման պայմանները 2-8°C: For In Vitro Diagnostic only: ԴՆԹ-ի անջատման հավաքածուն նախատեսված է համալսարանական հիվանդանոցում առկա Vector-Best ռեագենտներով աշխատելու համար</t>
  </si>
  <si>
    <t>Անջատման հավաքածու: Ռեագենտների հավաքածու՝ նախատեսված կլինկական նմուշներից ընդհանուր ՌՆԹ և ԴՆԹ անջատման համար։  Հավաքը պետք է նախատեսված լինի առնվազն հետևյալ նմուշների համար՝ պերիֆերիկ արյան պլազմա, լիկվոր, ամնիոտիկ հեղուկ, քթըմպանից քսուկներ, թուք։ Նմուշի ծավալը՝ 100 մկլ: Ներառում է՝ լիզիսի լուծույթ, պրեցիպիտացիայի լուծույթ, լվացման 2 տարբեր լուծույթներ, ՌՆԹ բուֆեր: Նախատեսված է առնվազն 100 անջատման համար։ Ֆորմատ՝ 1 տուփում առնվազն 100 անջատման համար հավաքածու/հատ: Նոր է, չօգտագործված, գործարանային ստերիլ փաթեթվորմամբ: Հանձնելու պահին պիտանիության ժամկետի առնվազն 1/2-ի առկայություն: Մատակարարելիս որակի սերտիֆիկատի առկայությունը պարտադիր է: Անջատման հավաքածուն նախատեսված է համալսարանական հիվանդանոցում առկա Ribo-Prep ռեագենտներով աշխատելու համար:</t>
  </si>
  <si>
    <t>Պանկրեատիկ էլաստազայի որոշման թեստ-հավաքածու։Մեթոդ`  իմունոֆերմենտային մեթոդով (ELISA): Ֆորմատ՝ 96 (8x12) ստրիպ/միկրոպլանշետ տուփում ,անհրաժեշտ լուծույթներ։ Ստուգվող նմուշ`կղանք: Ստանդարտներ`1,2,3,4, ստուգիչներ՝1,2, պատրաստի օգտագործման համար:  Նոր է, չօգտագործված, գործարանային փաթեթավորմամբ: Պահպանման պայմանները`2-8° C ջերմաստիճանում: Հանձնելու պահին պիտանիության ժամկետի 1/2 առկայություն:</t>
  </si>
  <si>
    <t>ՌՆԹ/ԴՆԹ-ի անջատման հավաքածու մագնիսական մասնիկների նստեցման հիման վրա։ Ֆորմատ՝ 1 տուփում 48 անջատման համար հավաքածու/հատ: Նմուշ՝1000 մկլ արյան շիճուկ/պլազմա: Նոր է, չօգտագործված, գործարանային ստերիլ փաթեթվորմամբ: Հանձնելու պահին պիտանիության ժամկետի առնվազն 1/2-ի առկայություն: Մատակարարելիս Սերտիֆիկատ ISO 13485 սերտիֆիկատի առկայությունը պարտադիր է: Պահպանման պայմանները 2-8°C ջերմաստիճանում: For In Vitro Diagnostic only: ՌՆԹ/ԴՆԹ-ի անջատման հավաքածուն նախատեսված է համալսարանական հիվանդանոցում առկա Vector-Best ռեագենտներով աշխատելու համար:</t>
  </si>
  <si>
    <t>ՌՆԹ/ԴՆԹ-ի անջատման հավաքածու մագնիսական մասնիկների նստեցման հիման վրա։ Ֆորմատ՝ 1 տուփում 48 անջատման համար հավաքածու/հատ: Նմուշ՝ 100 մկլ ամբողջական արյուն/արյան շիճուկ/պլազմա/մեզ/կղանք: Նոր է, չօգտագործված, գործարանային ստերիլ փաթեթվորմամբ: Հանձնելու պահին պիտանիության ժամկետի առնվազն 1/2-ի առկայություն: Մատակարարելիս Սերտիֆիկատ ISO 13485 սերտիֆիկատի առկայությունը պարտադիր է: Պահպանման պայմանները 2-8°C ջերմաստիճանում: For In Vitro Diagnostic only: ՌՆԹ/ԴՆԹ-ի անջատման հավաքածուն նախատեսված է համալսարանական հիվանդանոցում առկա Vector-Best ռեագենտներով աշխատելու համար</t>
  </si>
  <si>
    <t>ԴՆԹ-ի անջատման հավաքածու գենետիկական թեստերի համար։ Ֆորմատ՝ 1 տուփում ոչ ավել քան 50 անջատման համար հավաքածու/հատ: Նմուշ՝ ամբողջական արյուն/բուկալ էպիթելի քերուք: Նոր է, չօգտագործված, գործարանային ստերիլ փաթեթվորմամբ: Հանձնելու պահին պիտանիության ժամկետի առնվազն 1/2-ի առկայություն: Մատակարարելիս Սերտիֆիկատ ISO 13485 սերտիֆիկատի առկայությունը պարտադիր է: Պահպանման պայմանները 2-8°C ջերմաստիճանում: For In Vitro Diagnostic only: ԴՆԹ-ի անջատման հավաքածուն նախատեսված է համալսարանական հիվանդանոցում առկա Vector-Best ռեագենտներով աշխատելու համար</t>
  </si>
  <si>
    <t>Անջատման հավաքածու սեռավարակների համար: Ռեագենտների հավաքածու՝ նախատեսված կլինկական նմուշներից ԴՆԹ անջատման համար։ Հավաքը պետք է նախատեսված լինի առնվազն հետևյալ նմուշների համար՝ քերուկներ, միզասեռական ուղիներից քսուկներ,  միզասեռական ուղիների, կոկորդի, ուղիղ աղիքի լորձաթաղանթի արտադրանք, աչքի կոնյուկտիվի արտադրանք, լորձաթաղանթների և մաշկի էրոզիվ-խոցային հատվածներ, մեզ։ Նմուշի ծավալը՝ 100 մկլ: Հավաքը ներառում է՝ կոմպլեքսային ներքին ստուգիչ; ներքին ստուգիչ և բացասական ստուգիչ։ Ներառում է լիզիսի լուծույթ, լվացման լուծույթ, ունիվերսալ սորբենտ և էլյուցիայի բուֆեր
Նախատեսված է առնվազն 100 անջատման համար տուփում։ Ֆորմատ՝ 1 տուփում առնվազն 100 անջատման համար հավաքածու/հատ:  Նոր է, չօգտագործված, գործարանային ստերիլ փաթեթվորմամբ: Հանձնելու պահին պիտանիության ժամկետի առնվազն 1/2-ի առկայություն: Մատակարարելիս որակի սերտիֆիկատի առկայությունը պարտադիր է: Անջատման հավաքածուն նախատեսված է համալսարանական հիվանդանոցում առկա Sorb AM ռեագենտներով աշխատելու համար:</t>
  </si>
  <si>
    <t xml:space="preserve">Ռեագենտների հավաքածու՝ նախատեսված  Ureaplasma parvum, Ureaplasma urealyticum և Mycoplasma hominis-ի ԴՆԹ-ի՝ կլինկական նմուշներում միաժամանակյա հայտնաբերման և դրա քանակական որոշման համար՝ ՊՇՌ մեթոդի միջոցով։ Նախատեսված է առնվազն 110 նմուշների համար։ Ֆորմատ՝ 1 տուփում առնվազն 110 նմուշների համար հավաքածու/հատ: Հավաքը նախատեսված է մուլտիպլեքսային հայտնաբերման համար (բոլոր հարուցիչների առկայությունը որոշվում է միաժամանակ, 1 ռեակցիայի իրականացմամբ՝ միևնույն փորձանոթում): Հավաքածուն ադապտացված է Rotor-Gene Q, CFX և DT սարքերի հետ աշխատելու համար։ Հավաքածուն մատակարարելիս պետք է տրամադրել սարքերի ծրագրավորման, ինչպես նաև դրա միջոցով արդյունքների վերլուծության մանրամասն հրահանգները։ Հավաքի ՊՇՌ խառնուրդի մի մասը պետք է մատակարարվի՝ արդեն իսկ լցված 0․2 մլ ծավալով ՊՇՌ փորձանոթների մեջ։ Հավաքի հետ պետք է մատակարարվի էլեկտրոնային կրիչ՝ օգտագործման ձեռնարկով և Microsoft Excel ֆորմատով ծրագրային ապահովում՝ տվյալների վերլուծության և արդյունքների ստացման համար։ </t>
  </si>
  <si>
    <t xml:space="preserve">Գնման առարկան նախատեսված է համալսարանական հիվանդանոցում շահագործվող Macroduct Advanced 3710  սարքի համար, և պարտադիր համատեղելի Macroduct Advanced 3710  սարքի հետ:  Խողովակներ /Take-Up Tubes/, չափսերը՝ 14 դյույմ (inch): Ֆորմատ՝ 100 հատ խողովակ տուփում/հատ: Նոր է, չօգտագործված, գործարանային փաթեթավորմամբ: Եթե առկա է պիտանելիության ժամկետ, ապա հանձնման պահին պիտանիության ժամկետի 1/2 առկայություն: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</si>
  <si>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Наименование</t>
  </si>
  <si>
    <t xml:space="preserve">
Набор для определения  холинэстеразы   </t>
  </si>
  <si>
    <t xml:space="preserve">Тест-набор для определения холинэстеразы для автоматических биохимических анализаторов ACCENT M320. Формат: 170 тестов в упаковке/шт. Образец для исследования: сыворотка/плазма крови. Новый, неиспользованный, в заводской упаковке. Условия хранения: при температуре 2-8 °C.При поставке наличие 1/2 от срока годности. Для диагностики in vitro. Предмет закупки предназначен для использования с автоматическим анализатором ACCENT M320 (закрытая система), эксплуатируемым в университетских больницах, который может работать только с оригинальным тест-набором для определения холинэстеразы. Обязательным условием является представление участником на этапе заключения договора гарантийного письма от производителя товара или его представителя.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</si>
  <si>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Селпак DCL/1</t>
  </si>
  <si>
    <t>Cellpack (CELLPACK-DCL), растворитель для гематологического анализатора XN-1000. Оригинал. Формат: 20л/шт. Образец для исследования: венозная и капиллярная кровь. Новый, неиспользованный, в заводской упаковке. Условия хранения: при комнатной температуре. При поставке наличие 1/2 от срока годности. Для диагностики In Vitro. Предмет закупки предназначен для работы с гематологическими анализаторами XN-1000 (закрытые системы), эксплуатируемыми в университетских больницах, которые могут работать только с оригинальным растворителем CELLPACK-DCL.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t>
  </si>
  <si>
    <t>ФлюороцеллWNR</t>
  </si>
  <si>
    <t>Окрашивающий агент Fluorocell (FLUOROCELL WNR) для гематологического анализатора XN-1000. Оригинал. Формат: 2x82 мл в упаковке/шт. Образец для исследования: венозная и капиллярная кровь. Новый, неиспользованный, в заводской упаковке. Условия хранения: при комнатной температуре. Срок годности 1/2 на момент доставки, Для диагностики in vitro. Предмет закупки предназначен для использования с анализаторами XN 1000 (закрытые системы) компании SYSMEX, эксплуатируемыми в университетских больницах, которые могут работать только с оригинальным Fluorocell WNR.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продукт должен быть четко указан в гарантийном письме производителя или его представителя: наименование поставщика, поставляемый продукт и название страны, в которой продукт, проданный указанным поставщиком, гарантируется производителем.</t>
  </si>
  <si>
    <t>Тест-набор Elecsys для количественного определения АКТГ для анализаторов Elecsys и Cobas e 411. Метод: электрохемилюминесцентный анализ. Оригинал. Формат: 100 тестов в упаковка. Образец для анализа: сыворотка/плазма крови. Новый, неиспользованный, в заводской упаковке. Условия хранения: при температуре 2-8°C. Срок годности  1/2 срока годности на момент доставки. Для диагностики in vitro. Предмет покупки предназначен для использования с анализаторами Elecsys и Cobas e 411 (закрытые системы), эксплуатируемыми в университетских клиниках, которые могут работать только с оригинальным тест-набором Elecsys для определения АКТГ. Обязательным условием является представление участником на этапе заключения договора: гарантийного сертификата от производителя или его представителя. Письмо: Указанным гарантийным письмом производитель предоставляет гарантию на продукцию, поставляемую поставщиком в Республику Армения, при этом в гарантийном письме производителя или его представителя должны быть четко указаны наименования поставщика, поставляемой продукции и наименование страны, в которой на продукцию, реализуемую указанным поставщиком, распространяется гарантия производителя.</t>
  </si>
  <si>
    <t>Тест-набор для определения глюкозы</t>
  </si>
  <si>
    <t xml:space="preserve">Тест-набор для определения глюкозы (Gluc, c pack green), предназначенный для анализатора cobas c303. Оригинал: Формат: 3300 тестов в упаковка/шт. Образец для теста: сыворотка крови. Новый, неиспользованный, в заводской упаковке. Условия хранения: 2-8 °C. 1/2 срока годности на момент доставки, только для диагностики in vitro. Предмет закупки предназначен для использования с анализаторами cobas c303 (закрытая система), эксплуатируемыми в университетских больницах, которые могут работать только с оригинальным тест-набором Gluc, c pack green. Обязательным условием является представление участником гарантийного письма от производителя или его представителя на этапе исполнения договора. Указанным гарантийным письмом производитель гарантирует продукт, поставляемый поставщиком в Республику Армения, и в гарантийном письме производителя или его представителя должны быть четко указаны: поставщик, поставляемый продукт Названия и название страны, где продукт, проданный указанным поставщиком, гарантируется производителем.                                                                                                                                                                      </t>
  </si>
  <si>
    <t>Анализатор Procell M для Cobas e 402</t>
  </si>
  <si>
    <t xml:space="preserve">Procell M для анализатора Cobas e 402. Оригинал:
Метод: Электрохемилюминесцентный анализ. Формат: 2 упаковки по 2 литра/шт. Условия хранения: при комнатной температуре. Только для диагностики in vitro. Новый, неиспользованный, в заводской упаковке. Срок годности 1/2 на момент поставки. Предмет закупки предназначен для использования с анализаторами Cobas e 402 (закрытая система), эксплуатируемыми в университетских больницах, которые могут работать только с оригинальным реагентом Procell M.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предоставляет гарантию на товары, поставляемые поставщиком в Республику Армения, при этом в гарантийном письме производителя или его представителя должны быть четко указаны: поставщик, поставляемый товар, наименование и название страны, в которой на товар, реализуемый указанным поставщиком, распространяется гарантия производителя.                                                                                                                                                                               </t>
  </si>
  <si>
    <t>Лизирующий раствор WHITEDIFF</t>
  </si>
  <si>
    <t xml:space="preserve">Лизирующий раствор WHITEDIFF, предназначен для автоматических гематологических анализаторов HORIBA Yumizen H500, H550. Оригинал: Формат: 1л лизирующего раствора/шт.: Новый, неиспользованный, в заводской упаковке. Условия хранения: комнатная температура. Наличие товарного знака и идентификационного штрих-кода на упаковке. Наличие 1/2 срока годности на момент поставки. Для диагностики In Vitro: Наличие сертификата/ов качества обязательно при поставке товара. Предмет закупки предназначен для работы с автоматическими гематологическими анализаторами HORIBA Yumizen H500 и H550 (закрытые системы), эксплуатируемыми в университетских клиниках, которые могут работать только с оригинальным лизирующим раствором WHITEDIFF. Обязательным условием является предоставление участником гарантийного письма от производителя товара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товар реализуется указанным поставщиком, гарантируется изготовителем.
</t>
  </si>
  <si>
    <t>Чистящий раствор ABX CLEANER</t>
  </si>
  <si>
    <t>Чистящий раствор ABX CLEANER, предназначен для автоматических гематологических анализаторов HORIBA Yumizen H500, H550. Оригинал: Формат: 1 л чистящего раствора/шт. Новый, неиспользованный, в заводской упаковке. При поставке наличие 1/2 от срока годности, только для диагностики In Vitro. Условия хранения: при комнатной температуре. Наличие товарного знака и идентификационного штрих-кода на упаковке. Наличие сертификата/сертификатов качества обязательно при поставке товара. Предмет закупки предназначен для работы с автоматическими гематологическими анализаторами HORIBA Yumizen H500 и H550 (являющимися закрытыми системами), эксплуатируемыми в университетских клиниках, которые могут работать только с оригинальным чистящим раствором ABX CLEANER. Обязательным условием является предоставление участником гарантийного письма от производителя товара или его представителя при исполнении договора. Указанным гарантийным письмом изготовитель гарантирует товар, поставляемый поставщиком в Республику Армения, а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данным поставщиком, распространяется гарантия изготовителя.</t>
  </si>
  <si>
    <t>Чистящий раствор для анализатора ACCENT MC</t>
  </si>
  <si>
    <t xml:space="preserve">Чистящий раствор анализатора ACCENT MC /Washing Solution/: Оригинал: Формат: чистящий раствор 4x40 мл в упаковка/шт. Новый, неиспользованный, в заводской упаковке. При поставке наличие 1/2 от срока годности. Условия хранения: при комнатной температуре. Предмет закупки предназначен для работы с анализатором ACCENT MC (закрытая система), эксплуатируемым в университетских больницах, который может работать только с оригинальным чистящим раствором Washing Solution. Обязательным условием является представление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проданный указанным поставщиком, распространяется гарантия производителя.                                                                                                                       </t>
  </si>
  <si>
    <t xml:space="preserve">Maglumi чистящий раствор   system tubing cleaning </t>
  </si>
  <si>
    <t xml:space="preserve">Очистка системных трубок раствором Maglumi cleaning solution, предназначена для работы с анализаторами Maglumi X3 и 800. Оригинал. Формат: 500 мл в упаковка/шт. Новая, неиспользованная, в заводской упаковке. Условия хранения: при температуре 15-30 °C. При поставке наличие 1/2 от срока годности. Для диагностики in vitro. Предмет закупки предназначен для работы с анализаторами Maglumi X3 и 800 (закрытые системы), эксплуатируемыми в университетских больницах, которые могут работать только с оригинальным раствором для очистки системных трубок. Обязательным условием является предоставление участником гарантийного письма от производителя продукта или его представителя при заключении договора. Указанным гарантийным письмом производитель гарантирует продукт, поставляемый поставщиком в Республику Армения, и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он указан. Товар реализуемый поставщиком, имеет гарантию производителя.                                                                                                                                   </t>
  </si>
  <si>
    <t>Maglumi TRA (антитело к рецептору ТТГ) для анализатора Maglumi 800</t>
  </si>
  <si>
    <t xml:space="preserve">Тест-набор Maglumi TRA (антитела к рецептору ТТГ) для анализатора Maglumi 800. Оригинал. Метод: электрохемилюминесцентный анализ. Формат: 50 тестов в упаковка, калибратор, контроль/шт. Исследуемый образец: сыворотка крови. Новый, неиспользованный, в заводской упаковке. Условия хранения: при температуре 2-8°C. При поставке наличие 1/2 от срока годности. Для диагностики in vitro. Предмет закупки предназначен для использования с анализаторами Maglumi 800 (закрытая система), эксплуатируемыми в университетских клиниках, которые могут работать только с оригинальным тест-набором Maglumi TRA (антитела к рецептору ТТГ).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Указанное гарантийное письмо Изготовитель гарантирует товар, поставляемый поставщиком в Республику Армения, и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проданный указанным поставщиком, распространяется гарантия изготовителя.                                                                                                          </t>
  </si>
  <si>
    <t>Тест-кассета для определения С-реактивного белка</t>
  </si>
  <si>
    <t xml:space="preserve">Тест-кассета для определения С-реактивного белка для анализаторов Cobas Integra и Cobas U311 (CRP cobas Integra, cobas c311). Оригинальная. Формат: 250 тестов в упаковка/шт. Тестовый образец: сыворотка крови. Новая, неиспользованная, в заводской упаковке. Условия хранения: температура 2-8 °C. При поставке наличие 1/2 от срока годности.. Только для диагностики in vitro. Предмет закупки предназначен для использования с анализаторами Cobas Integra и Cobas U311 (закрытые системы), эксплуатируемыми в университетских клиниках, которые могут работать только с оригинальным тест-набором CRP cobas Integra, cobas c311.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изготовитель гарантирует товар, поставляемый поставщиком в Республику Армения, а также товар.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</si>
  <si>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 xml:space="preserve">Cobas b221 для  S2 набор растворов  </t>
  </si>
  <si>
    <t xml:space="preserve">Набор растворов S2 для анализатора Cobas b 221. Оригинал: Формат: 1 набор растворов. Новый, неиспользованный, в заводской упаковке. Срок годности 1/2 на момент поставки, Для диагностики in vitro. Предмет закупки предназначен для использования с анализаторами Cobas b 221 (закрытая система), эксплуатируемыми в университетских больницах, которые могут работать только с оригинальными наборами растворов S2. Обязательным условием является представление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от производителя или его представителя должны быть четко указаны наименования поставщика, поставляемый продукт и название страны, в которой на продукт, реализуемый указанным поставщиком, распространяется гарантия производителя.
</t>
  </si>
  <si>
    <t>Набор для количественного анализа гормонов щитовидной железы Elexis</t>
  </si>
  <si>
    <t>Тест-набор для количественного определения тиреотропного гормона (ТТГ) Elecsys для анализаторов Elecsys и Cobas e 411. Метод: электрохемилюминесцентный анализ. Оригинал. Формат: 200 определений в упаковке. Образец для анализа: сыворотка/плазма крови. Новый, неиспользованный, в заводской упаковке. Условия хранения: при температуре от 2 до 8 °C. При поставке наличие 1/2 от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тест-набором Elecsys ТТГ.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товар, поставляемый поставщиком в Республику Армения, и в гарантийном письме производителя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производителя.</t>
  </si>
  <si>
    <t>Набор для количественного определения антител к тиреоидпероксидазе Elexis</t>
  </si>
  <si>
    <t>Набор для количественного определения антител к тиреопероксидазе (антител к ТПО) Elecsys для анализаторов Elecsys и Cobas e 411. Оригинал. Метод: электрохемилюминесцентный анализ. Формат: 100 определений в упаковка/шт. Новый, неиспользованный, в заводской упаковке. Образец для исследования: сыворотка/плазма крови. Условия хранения: при температуре от 2 до 8°C. При поставке наличие 1/2 от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набором для тестирования Elecsys анти-ТПО. Обязательным условием является предоставление участником продукта на этапе заключения договора: гарантийного письма от производителя или его представителя.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t>
  </si>
  <si>
    <t>Набор для анализа аланинаминотрансферазы</t>
  </si>
  <si>
    <t>Тест-набор для определения аланинаминотрансферазы (АЛТ, cobas Integra, cobas c) для анализаторов Cobas Integra и Cobas U311. Оригинал. Формат: 500 тестов в упаковка/шт. Тестовый образец: сыворотка крови. Новый, неиспользованный, в заводской упаковке. Условия хранения: 2-8°C. При поставке наличие 1/2 от срока годности. Только для диагностики in vitro. Предмет закупки предназначен для использования с анализаторами Cobas Integra и Cobas U311 (закрытые системы), эксплуатируемыми в университетских клиниках, которые могут работать только с оригинальным тест-набором АЛТ, cobas Integra, cobas c. Обязательным условием является предоставление участником гарантийного письма от производителя продукции или его представителя при заключении договора. Указанным гарантийным письмом производитель предоставляет гарантию на продукцию, поставляемую поставщиком в Республику Армения, причем в гарантийном письме производителя или его представителя должны быть четко указаны наименование поставщика, поставляемая продукция и страна, в которой на продукцию, реализуемую указанным поставщиком, распространяется гарантия производителя.</t>
  </si>
  <si>
    <t>Калибратор витамина D Elexis</t>
  </si>
  <si>
    <t>Калибратор Elecsys Vitamin D total III CalSet (Elecsys Vitamin D total III CalSet): Оригинал: Для анализаторов Elecsys и Cobas e 411. Метод: Электрохемилюминесцентный анализ. Формат: 4 x 1 мл/шт. Новый, неиспользованный, в заводской упаковке. Условия хранения: при температуре 2-8°C. При поставке наличие 1/2 от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калибратором Elecsys Vitamin D total III CalSet. Обязательным условием является предоставление участником при заключении договора гарантийного письма от производителя продукции или его представителя. Указанным гарантийным письмом изготовитель предоставляет гарантию на продукцию, поставляемую поставщиком в Республику Армения, при этом в гарантийном письме изготовителя или его представителя должны быть четко указаны наименование поставщика, поставляемая продукция и наименование страны, в которой на реализуемую данным поставщиком продукцию распространяется гарантия изготовителя.</t>
  </si>
  <si>
    <t>Среда для стерильности крови для определения анаэробных бактерий</t>
  </si>
  <si>
    <t>Среда для определения стерильности крови и анаэробных бактерий. Форма выпуска: не менее 50 мл среды во флаконе или бутылке. Новая, неиспользованная. При поставке наличие 1/2 от срока годности. Условия хранения: при комнатной температуре.</t>
  </si>
  <si>
    <t>Диск пиперациллин+тазобактам</t>
  </si>
  <si>
    <t>Диск пиперациллина + тазобактама. Форма выпуска: 1 диск/шт. Новый, неиспользованный. При поставке наличие 1/2 от срока годности. Условия хранения: хранить в сухом месте.</t>
  </si>
  <si>
    <t xml:space="preserve">
Тест-набор для определения альбумина</t>
  </si>
  <si>
    <t xml:space="preserve">Тест-набор для определения альбумина для анализаторов Cobas Integra и Cobas U311 (Alb. cobas Integra, cobas c). Оригинал. Формат: 300 тестов в упаковка/шт. Исследуемый образец: сыворотка крови. Новый, неиспользованный, в заводской упаковке. При поставке наличие 1/2 от срока годности. Только для диагностики in vitro. Условия хранения: при температуре 2-8°C. Предмет закупки предназначен для использования с анализаторами Cobas Integra и Cobas U311 (закрытые системы), эксплуатируемыми в университетских клиниках, которые могут работать только с оригинальным тест-набором Alb. cobas Integra, cobas c.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а в гарантийном письме производителя товара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производителя.                                                                                                                            </t>
  </si>
  <si>
    <t>Депротеинизатор ISE 6x21 мл</t>
  </si>
  <si>
    <t xml:space="preserve">ISE Deproteinizer для анализатора Cobas Integra. Оригинал: Формат: 6 x 21 мл в упаковка/шт. Образец для исследования: сыворотка крови. Новый, неиспользованный, в заводской упаковке. Условия хранения: температура 2-8 °C. При поставке наличие 1/2 от срока годности. Для диагностики InVitro: Предмет закупки предназначен для использования с анализаторами Cobas Integra (закрытая система), эксплуатируемыми в университетских больницах, которые могут работать только с оригинальным реагентом Deproteinizer.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производителя или его представителя должны быть четко указаны наименования поставщика, поставляемый продукт и название страны, в которой на продукт, реализуемый указанным поставщиком, предоставляется гарантия производителя.                                                                                                                                </t>
  </si>
  <si>
    <t>Кислотный промывочный раствор для анализатора Cobas C303</t>
  </si>
  <si>
    <t xml:space="preserve">Кислотный моющий раствор (ACID WASH) предназначен для анализатора cobas c303. Оригинал. Формат: 2 канистры по 2 литра / шт. Новый, неиспользованный, в заводской упаковке. Условия хранения: при комнатной температуре. Срок годности 1/2 на момент доставки, только для диагностики In Vitro. Предмет закупки предназначен для использования с анализаторами cobas c303 (закрытая система), эксплуатируемыми в университетских больницах, которые могут работать только с оригинальными кислотными моющими растворами.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от производителя продукции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распространяется гарантия производителя.                                                                                      </t>
  </si>
  <si>
    <t>Экоагент COBAS C PACK GREEN</t>
  </si>
  <si>
    <t xml:space="preserve">Ecotergent (ECO-D, c pack green) предназначен для анализатора cobas c303. Оригинал. Формат: 40 мл/шт. Новый, неиспользованный, в заводской упаковке. Условия хранения: при комнатной температуре. При поставке наличие 1/2 от срока годности, только для диагностики in vitro. Предмет закупки предназначен для использования с анализаторами cobas c303 (закрытая система), эксплуатируемыми в университетских больницах, которые могут работать только с оригинальным ECO-D, c pack green eco-agent. Обязательным условием является предоставление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от производителя или его представителя должны быть четко указаны наименования поставщика, поставляемый продукт и название страны, в которой на продукт, реализуемый указанным поставщиком, распространяется гарантия производителя.                                                                                  </t>
  </si>
  <si>
    <t>Гентамициновый диск</t>
  </si>
  <si>
    <t xml:space="preserve">Диск гентамицина: Форма выпуска: 1 диск/шт. Новый, неиспользованный. При поставке наличие 1/2 от срока годности. Условия хранения: хранить в сухом месте.                              </t>
  </si>
  <si>
    <t>Диск с клиндамицином</t>
  </si>
  <si>
    <t xml:space="preserve">Диск клиндамицина: Форма выпуска: 1 диск/шт. Новый, неиспользованный.При поставке наличие 1/2 от срока годности. Условия хранения: хранить в сухом месте.                         </t>
  </si>
  <si>
    <t>Диск амикацина</t>
  </si>
  <si>
    <t xml:space="preserve">Диск амикацина: Формат: 1 диск/шт. Новый, неиспользованный. При поставке наличие 1/2 от срока годности.. Условия хранения: хранить в сухом месте.                   </t>
  </si>
  <si>
    <t>Диск с цефуроксимом</t>
  </si>
  <si>
    <t xml:space="preserve">Диск цефуроксима: Форма выпуска: 1 диск/шт. Новый, неиспользованный. При поставке наличие 1/2 от срока годности. Условия хранения: хранить в сухом месте.                                                </t>
  </si>
  <si>
    <t>Диск амоксициллин+клавулановая кислота</t>
  </si>
  <si>
    <t xml:space="preserve">Диск амоксициллина + клавулановой кислоты. Форма выпуска: 1 диск/шт. Новый, неиспользованный. При поставке наличие 1/2 от срока годности. Условия хранения: хранить в сухом месте.                                              </t>
  </si>
  <si>
    <t>Офлоксациновый диск</t>
  </si>
  <si>
    <t xml:space="preserve">Диск офлоксацина: Форма выпуска: 1 диск/шт. Новый, неиспользованный. При поставке наличие 1/2 от срока годности. Условия хранения: хранить в сухом месте                                          </t>
  </si>
  <si>
    <t>Доксициклиновый диск</t>
  </si>
  <si>
    <t xml:space="preserve">Диск доксициклина: Форма выпуска: 1 диск/шт. Новый, неиспользованный. При поставке наличие 1/2 от срока годности. Условия хранения: хранить в сухом месте.                          </t>
  </si>
  <si>
    <t>Эритромициновый диск</t>
  </si>
  <si>
    <t xml:space="preserve">Диск эритромицина: Форма выпуска: 1 диск/шт. Новый, неиспользованный. При поставке наличие 1/2 от срока годности. Условия хранения: хранить в сухом месте.            </t>
  </si>
  <si>
    <t>Диск с тобрамицином</t>
  </si>
  <si>
    <t xml:space="preserve">Диск тобрамицина: Форма выпуска: 1 диск/шт. Новый, неиспользованный. При поставке наличие 1/2 от срока годности. Условия хранения: хранить в сухом месте.                        </t>
  </si>
  <si>
    <t xml:space="preserve">Диск цефотаксима: Форма выпуска: 1 диск/шт. Новый, неиспользованный. При поставке наличие 1/2 от срока годности. Условия хранения: хранить в сухом месте.                                       </t>
  </si>
  <si>
    <t>Чашка Петри одноразовая /1</t>
  </si>
  <si>
    <t>Большая чашка Петри, стерильная, одноразовая, диаметром не менее 140 мм, пластиковая. Формат: шт. Новая, неиспользованная. При поставке наличие 1/2 от срока годности.</t>
  </si>
  <si>
    <t>Шигеллы</t>
  </si>
  <si>
    <t>Иммунохроматографическая тест-кассета для выявления антигена шигелл в фекалиях. Формат поставки: 1 тест-кассета/шт. Каждая тест-кассета в индивидуальной упаковке. В комплект входит пластиковая пипетка, соответствующая количеству тестов, и необходимый раствор во флаконе. Новый, неиспользованный. При поставке наличие 1/2 от срока годности.. Условия хранения: при температуре от 2 до 30°C.</t>
  </si>
  <si>
    <t>Диск ампициллин+сульбактам</t>
  </si>
  <si>
    <t xml:space="preserve">Диск ампициллина с сульбактамом. Форма выпуска: 1 диск/шт. Новый, неиспользованный. При поставке наличие 1/2 от срока годности. Условия хранения: хранить в сухом месте.                </t>
  </si>
  <si>
    <t>Диск с ко-тримоксазолом</t>
  </si>
  <si>
    <t xml:space="preserve">Диск ко-тримоксазола: Форма выпуска: 1 диск/шт. Новый, неиспользованный. При поставке наличие 1/2 от срока годности. Условия хранения: хранить в сухом месте.                                                 </t>
  </si>
  <si>
    <t>Пенициллиновый диск</t>
  </si>
  <si>
    <t xml:space="preserve">Пенициллиновый диск: Формат: 1 диск/шт. Новый, неиспользованный. При поставке наличие 1/2 от срока годности. Условия хранения: хранить в сухом месте.                              </t>
  </si>
  <si>
    <t>Фосфомициновый диск</t>
  </si>
  <si>
    <t xml:space="preserve">Диск с фосфомицином: Форма выпуска: 1 диск/шт. Новый, неиспользованный. При поставке наличие 1/2 от срока годности.Условия хранения: хранить в сухом месте.                </t>
  </si>
  <si>
    <t>Микробиологический раствор для однократного применения 10 мкл</t>
  </si>
  <si>
    <t>Микробиологическое кольцо одноразового использования: 10 мкл. Форма выпуска: 1 микробиологическое кольцо. Новое, неиспользованное. При поставке наличие 1/2 от срока годности. Условия хранения: хранить в сухом месте.</t>
  </si>
  <si>
    <t>Диск с амоксициллином</t>
  </si>
  <si>
    <t xml:space="preserve">Диск амоксициллина. Форма выпуска: 1 диск/шт. Новый, неиспользованный. При поставке наличие 1/2 от срока годности.. Условия хранения: хранить в сухом месте.                  </t>
  </si>
  <si>
    <t>Диск имипенема</t>
  </si>
  <si>
    <t xml:space="preserve">Диск имипенема: Форма выпуска: 1 диск/шт. Новый, неиспользованный. При поставке наличие 1/2 от срока годности.Условия хранения: хранить в сухом месте.                                                </t>
  </si>
  <si>
    <t xml:space="preserve">Диск оксидазы: Формат: 1 диск/шт. Новый, неиспользованный. При поставке наличие 1/2 от срока годности. Условия хранения: хранить в сухом месте.                                                                             </t>
  </si>
  <si>
    <t>Чашка Петри одноразовая /2</t>
  </si>
  <si>
    <t>Лабораторная чашка Петри одноразовая, стерильная, диаметром не менее 90 мм, пластиковая. Формат: шт. Новая, неиспользованная. При поставке наличие 1/2 от срока годности.</t>
  </si>
  <si>
    <t>Диск с цефтазидимом</t>
  </si>
  <si>
    <t xml:space="preserve">Диск цефтазидима: Форма выпуска: 1 диск/шт. Новый, неиспользованный. При поставке наличие 1/2 от срока годности. Условия хранения: хранить в сухом месте.                                        </t>
  </si>
  <si>
    <t xml:space="preserve">Диск рифампицина: Форма выпуска: 1 диск/шт. Новый, неиспользованный. При поставке наличие 1/2 от срока годности. Условия хранения: хранить в сухом месте.                                         </t>
  </si>
  <si>
    <t>Цефокситиновый диск</t>
  </si>
  <si>
    <t xml:space="preserve">Диск цефокситина: Форма выпуска: 1 диск/шт. Новый, неиспользованный. При поставке наличие 1/2 от срока годности. Условия хранения: хранить в сухом месте.                          </t>
  </si>
  <si>
    <t xml:space="preserve">Анализ для определения  группы крови (II) (антитела к цоликлонину А): Метод: гемагглютинация. Форма выпуска: флакон 10 мл. Образец для анализа: кровь. Новый, неиспользованный.При поставке наличие 1/2 от срока годности. Условия хранения: 2-8°C. For In Vitro Diagnosti  only:  </t>
  </si>
  <si>
    <t xml:space="preserve">Анализ для определения  группы крови (III) (антитела к цоликлонину B): Метод: гемагглютинация. Форма выпуска: флакон 10 мл. Образец для анализа: кровь. Новый, неиспользованный. При поставке наличие 1/2 от срока годности. Условия хранения: 2-8°C., For In Vitro Diagnosti  only:  </t>
  </si>
  <si>
    <t xml:space="preserve">
Оптокиновый диск</t>
  </si>
  <si>
    <t xml:space="preserve">Диск Оптокин: Формат: 1 диск/шт. Новый, неиспользованный. При поставке наличие 1/2 от срока годности. Условия хранения: хранить в сухом месте.                                           </t>
  </si>
  <si>
    <t xml:space="preserve">Диск азитромицина: Форма выпуска: 1 диск/шт. Новый, неиспользованный. При поставке наличие 1/2 от срока годности. Условия хранения: хранить в сухом месте.                                          </t>
  </si>
  <si>
    <t>Стерильная цилиндрическая пробирка. Размер: 16 x 100 мм (±1 мм), объём: 10 мл (±1 мл). Новая, неиспользованная. При поставке наличие 1/2 от срока годности от указанного срока. Условия хранения: 15–25 °C.</t>
  </si>
  <si>
    <t>Нитрофурантоиновый диск</t>
  </si>
  <si>
    <t xml:space="preserve">Диск нитрофурантоина: Форма выпуска: 1 диск/шт. Новый, неиспользованный. При поставке наличие 1/2 от срока годности. Условия хранения: хранить в сухом месте.                                </t>
  </si>
  <si>
    <t>Набор для определения протромбинового времени</t>
  </si>
  <si>
    <t xml:space="preserve">Тест-набор для определения протромбинового времени для анализатора STA Compact Max /STA NeoPTimal 10/: Оригинал: Формат: 12 x 10 мл в упаковка/шт. Метод: определение времени свертывания на основе вискозиметрического измерения. Значение ISI (0,9-1,1), нечувствительно к нефракционированному гепарину до 1 МЕ/мл и низкомолекулярному гепарину до 1,5 МЕ/мл анти-Xa. Новый, неиспользованный, в заводской упаковке. Условия хранения: при температуре 2-8 °C. При поставке наличие 1/2 от срока годности, для диагностики in vitro. При поставке обязательно наличие международного сертификата контроля качества ISO 13485 и CE, выданного производителем. Предмет покупки предназначен для использования с анализатором STA Compact Max (закрытая система), эксплуатируемым в университетских клиниках, который может работать только с оригинальными тест-наборами STA NeoPTimal 10. Обязательным условием является представление участником гарантийного письма от производителя товара или его представителя на этапе заключения договора. Указанным гарантийным письмом производитель гарантирует качество товара, поставляемого поставщиком в Республику Армения, при этом в гарантийном письме производителя товара или его представителя должны быть четко указаны наименование поставщика, наименование поставляемого товара и наименование страны, в которой товар, реализуемый указанным поставщиком, гарантирован производителем.                                                                                                                                      </t>
  </si>
  <si>
    <t>STA Coag-Control для анализатора N+P STA Compact Max</t>
  </si>
  <si>
    <t xml:space="preserve">Реактив STA Coag Contol N+P для анализатора STA Compact Max: Оригинал: Формат: 12 x 2 x 1 мл в упаковка/шт. Новый, неиспользованный, в заводской упаковке. Условия хранения: при температуре 2-8°C. При поставке наличие 1/2 от срока годности. Для диагностики in vitro: При поставке обязательно наличие международного сертификата качества ISO 13485 и CE, выданного производителем. Предмет закупки предназначен для работы с анализатором STA Compact Max (закрытая система), эксплуатируемым в университетских клиниках, который может работать только с оригинальным реагентом STA Coag Contol N+P. Обязательным условием является предоставление участником гарантийного письма от производителя или его представителя при заключении договора. Указанным гарантийным письмом производитель предоставляет гарантию на продукцию, поставляемую поставщиком в Республику Армения, а продукция указана в гарантийном письме производителя или его представителя. Наименования поставщика, поставляемой продукции и страны, в которой на реализуемую поставщиком продукцию распространяется гарантия производителя, должны быть четко видны.                                                                                                                               </t>
  </si>
  <si>
    <t>Селпак DCL/2</t>
  </si>
  <si>
    <t xml:space="preserve">Cellpack DCL для приборов SYSMEX XN 350, XN 450, растворитель. Оригинал. Формат: 20 л растворителя/шт. Образец для исследования: венозная и капиллярная кровь. Новый, неиспользованный, в заводской упаковке. Условия хранения: при комнатной температуре. При поставке наличие 1/2 от срока годности. Для диагностики In Vitro. Предмет закупки предназначен для работы с анализаторами SYSMEX XN 350, XN 450 (закрытые системы), эксплуатируемыми в университетских больницах, которые могут работать только с оригинальным растворителем Cellpack DCL.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товар, поставляемый поставщиком в Республику Армения, и товар должен быть четко указан в гарантийном письме производителя или его представителя. В нем будут указаны наименование поставщика, поставляемая продукция и название страны, в которой производитель предоставляет гарантию на продукцию, продаваемую указанным поставщиком.                                                                                                                    </t>
  </si>
  <si>
    <t>Тестовый набор для определения глюкозы</t>
  </si>
  <si>
    <t xml:space="preserve">Тест-набор для определения глюкозы для анализаторов Cobas Integra и Cobas U311 (Glucose HK large, cobas Integra, cobas c). Оригинал. Формат: 800 тестов в упаковка/шт. Тестовый образец: сыворотка крови. Новый, неиспользованный, в заводской упаковке. Условия хранения: при температуре 2-8°C. При поставке наличие 1/2 от срока годности. Только для диагностики in vitro. Предмет закупки предназначен для использования с анализаторами Cobas Integra и Cobas U311 (закрытые системы), эксплуатируемыми в университетских клиниках, которые могут работать только с оригинальным тест-набором Glucose HK large, cobas Integra, cobas c. Обязательным условием является предоставление участником гарантийного письма от производителя продукции или его представителя при заключении договора. Указанным гарантийным письмом производитель предоставляет гарантию на продукцию, поставляемую поставщиком в Республику Армения, причем в гарантийном письме производителя или его представителя должны быть четко указаны наименование поставщика, поставляемая продукция и страна, в которой на продукцию, реализуемую указанным поставщиком, распространяется гарантия производителя.                                                                                                                     </t>
  </si>
  <si>
    <t>Набор для определения липазы</t>
  </si>
  <si>
    <t xml:space="preserve">Тест-набор для определения липазы (липазы, cobas Integra, cobas c311) для анализаторов Cobas Integra 400+ и Cobas Integra S311. Оригинал. Метод: электрохемилюминесцентный анализ. Формат: 200 тестов в упаковка/шт. Образец для исследования: сыворотка крови. Новый, неиспользованный, в заводской упаковке. Условия хранения: при температуре 2-8°C. При поставке наличие 1/2 от срока годности. Для диагностики in vitro. Предмет закупки предназначен для использования с анализаторами Cobas Integra 400+ и Cobas U311 (закрытые системы), эксплуатируемыми в университетских клиниках, которые могут работать только с оригинальным тест-набором для определения липазы, cobas Integra, cobas c311.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изготовитель гарантирует товар, поставляемый поставщиком в Республику Армения, а в гарантийном письме изготовителя товара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</si>
  <si>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ФлюороцеллWDF</t>
  </si>
  <si>
    <t xml:space="preserve">Fluorocell WDF для приборов SYSMEX XN 350, XN 450: Оригинал: Формат: 2x22 мл в упаковка/шт. Образец для исследования: венозная и капиллярная кровь. Новый, неиспользованный, в заводской упаковке. Условия хранения: при комнатной температуре. При поставке наличие 1/2 от срока годности. Для диагностики In Vitro: Предмет закупки предназначен для использования с анализаторами SYSMEX XN 350, XN 450 (закрытые системы), эксплуатируемыми в университетских больницах, которые могут работать только с оригинальным Fluorocell WDF. Обязательным условием является предоставление участником гарантийного письма от производителя или его представителя на этапе исполнения договора. Указанным гарантийным письмом производитель гарантирует товар, поставляемый поставщиком в Республику Армения, и товар должен быть четко указан в гарантийном письме производителя или его представителя. В нем должны быть указаны наименование поставщика, поставляемая продукция и название страны, в которой производитель предоставляет гарантию на продукцию, продаваемую указанным поставщиком.                                                                                                                                    </t>
  </si>
  <si>
    <t>Тест-набор Elexis для обнаружения антител к вирусу гепатита С</t>
  </si>
  <si>
    <t xml:space="preserve">Тест-набор Elecsys для определения антител к вирусу гепатита С для анализаторов Elecsys и Cobas e 411 (Elecsys Anti-HCV). Оригинал. Метод: электрохемилюминесцентный анализ. Формат: 100 определений в упаковка/шт. Образец для исследования: сыворотка/плазма крови. Новый, неиспользованный, в заводской упаковке. При поставке наличие 1/2 от срока годности. Только для диагностики in vitro. Условия хранения: при температуре от 2 до 8 °C.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тест-набором Elecsys Anti-HCV.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изготовитель гарантирует товар, поставляемый поставщиком в Республику Армения, а в гарантийном письме изготовителя товара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</si>
  <si>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Тест-набор Elexis для обнаружения вируса гепатита В</t>
  </si>
  <si>
    <t xml:space="preserve">Тест-набор Elecsys для определения антигена вируса гепатита В (HBsAG-антиген Elecsys) для анализаторов Elecsys и Cobas e 411. Оригинал. Метод: электрохемилюминесцентный анализ. Формат: 100 определений в упаковка/шт. Образец для исследования: сыворотка/плазма крови. Новый, неиспользованный, в заводской упаковке. При поставке наличие 1/2 от срока годности. Только для диагностики in vitro. Условия хранения: при температуре от 2 до 8 °C.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тест-набором Elecsys HBsAG-антиген. Обязательным условием является предоставление покупателем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а в гарантийном письме изготовителя товара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</si>
  <si>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Тест-набор Elexis для выявления антител к основному вирусу гепатита В</t>
  </si>
  <si>
    <t xml:space="preserve">Тест-набор Elecsys для определения антител к ядру вируса гепатита В (антитела к HBcor) для анализаторов Elecsys и Cobas e 411. Оригинал. Метод: электрохемилюминесцентный анализ. Формат: 100 определений в упаковке. Образец для исследования: сыворотка/плазма крови. Новый, неиспользованный, в заводской упаковке. Условия хранения: при температуре от 2 до 8°C. При поставке наличие 1/2 от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тест-набором Elecsys для определения антител к HBcor. Обязательным условием является предоставление участником продукта от производителя или его представителя на этапе заключения договора. Гарантийное письмо: Указанным гарантийным письмом производитель гарантирует товар, поставляемый поставщиком в Республику Армения, и в гарантийном письме производителя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производителя.                                                                                                                                       </t>
  </si>
  <si>
    <t xml:space="preserve">Калибратор C.F.A.S. для анализаторов Cobas Integra и Cobas S311: Оригинал: Формат: 12 x 3 мл в упаковка/каждый. Образец для анализа: сыворотка крови. Новый, неиспользованный, в заводской упаковке. Условия хранения: температура 2-8°C. При поставке наличие 1/2 от срока годности. Только для диагностики in vitro. Предмет закупки предназначен для использования с анализаторами Cobas Integra и Cobas S311 (закрытые системы), эксплуатируемыми в университетских клиниках, которые могут работать только с оригинальным калибратором C.F.A.S. с реагентом.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изготовитель гарантирует товар, поставляемый поставщиком в Республику Армения, а в гарантийном письме изготовителя товара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</si>
  <si>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Элексис Пресиконтроль Анти-HCV</t>
  </si>
  <si>
    <t xml:space="preserve">Анализатор Elecsys и Cobas e 411 Elecsys precicontrol Anti-HCV (Elecsys precicontrol Anti-HCV): Оригинал: Метод: Электрохемилюминесцентный анализ. Формат: 16x1,3 мл в упаковка/шт. Новый, неиспользованный, в заводской упаковке. Условия хранения: при температуре 2-8 °C. При поставке наличие 1/2 от срока годности, Для диагностики In Vitro. Предмет закупки предназначен для использования с анализаторами CobasS311 (закрытая система), эксплуатируемыми в университетских больницах, которые могут работать только с оригинальным Elecsys precicontrol Anti-HCV.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качество продукции, поставляемой поставщиком в Республику Армения. в изделии, а также в гарантийном письме от производителя или его представителя должны быть четко указаны наименование поставщика, поставляемый продукт и название страны, в которой на продукт, реализуемый указанным поставщиком, распространяется гарантия производителя.                                                                                                                            </t>
  </si>
  <si>
    <t>Элексис Пресиконтроль Анти-HBc</t>
  </si>
  <si>
    <t xml:space="preserve">Анализатор Elecsys и Cobas e 411 для Elecsys precicontrol Anti HBcor: Оригинал: Метод: Электрохемилюминесцентный анализ. Формат: 16 x 1,3 мл в упаковка/шт. Новый, неиспользованный, в заводской упаковке. Условия хранения: при температуре 2-8°C. При поставке наличие 1/2 от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Elecsys precicontrol Anti HBcor precicontrol.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поставщику Товар, поставляемый в Республику Армения изготовителем, и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</si>
  <si>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Элексис Пресиконтроль Гепатит В</t>
  </si>
  <si>
    <t xml:space="preserve">Анализатор Elecsys и Cobas e 411 для Elecsys precicontrol Anti HBcor: Оригинал: Метод: Электрохемилюминесцентный анализ. Формат: 16 x 1,3 мл в упаковка/шт. Новый, неиспользованный, в заводской упаковке. Условия хранения: при температуре 2-8°C. При поставке наличие 1/2 от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Elecsys precicontrol Anti HBcor precicontrol.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поставщику Товар, поставляемый в Республику Армения изготовителем, и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</si>
  <si>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Тест-набор для определения кальцитонина Маглуми</t>
  </si>
  <si>
    <t xml:space="preserve">Тест-набор Maglumi Calcitonin для анализаторов Maglumi X3 и Maglumi 800. Оригинал. Метод: Электрохемилюминесцентный анализ. Формат: 50 тестов в упаковка, калибратор, контроль/шт. Тестовый образец: сыворотка крови. Новый, неиспользованный, в заводской упаковке. Условия хранения: при температуре 2-8 °C. При поставке наличие 1/2 от срока годности. Для диагностики in vitro. Предмет закупки предназначен для использования с анализаторами Maglumi X3 и 800 (закрытые системы), эксплуатируемыми в университетских больницах, которые могут работать только с оригинальным тест-набором Maglumi Calcitonin.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соответствие поставщика требованиям Республики Армения. На продукции, поставляемой в Республику, и в гарантийном письме производителя или его представителя должны быть четко указаны наименование поставщика, поставляемая продукция и наименование страны, в которой на продукцию, реализуемую указанным поставщиком, распространяется гарантия производителя.                                                                                                            </t>
  </si>
  <si>
    <t>Мультикалибратор класса 1 для анализаторов ACCENT MC</t>
  </si>
  <si>
    <t xml:space="preserve">Анализаторы ACCENT MC Мультикалибратор тип 1: Оригинал: Формат: 1x5мл в упаковка/шт. Новый, неиспользованный, в заводской упаковке. При поставке наличие 1/2 от срока годности., Только для диагностики In Vitro. Условия хранения: при температуре 2-8°C. Предмет закупки предназначен для работы с анализаторами ACCENT MC (закрытые системы), эксплуатируемыми в университетских больницах, которые могут работать только с оригинальным мультикалибратором тип 1.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поставляемую поставщиком в Республику Армения продукцию, при этом в гарантийном письме производителя или его представителя должны быть четко указаны наименования поставщика, поставляемая продукция и наименование страны, где на реализуемую указанным поставщиком продукцию распространяется гарантия производителя.                                                                                                                                    </t>
  </si>
  <si>
    <t>Мультикалибратор класса 2 для анализаторов ACCENT MC</t>
  </si>
  <si>
    <t xml:space="preserve">Анализаторы ACCENT MC Мультикалибратор Класс 2: Оригинал: Формат: 1x5мл в упаковка/шт. Новый, неиспользованный, в заводской упаковке. При поставке наличие 1/2 от срока годности., Только для диагностики In Vitro. Условия хранения: при температуре 2-8°C. Предмет закупки предназначен для работы с анализаторами ACCENT MC (закрытые системы), эксплуатируемыми в университетских больницах, которые могут работать только с оригинальным мультикалибратором Класс 2. Обязательным условием является представление участником гарантийного письма от производителя или его представителя на этапе исполнения договора. Указанным гарантийным письмом производитель гарантирует товары, поставляемые поставщиком в Республику Армения, при этом в гарантийном письме производителя или его представителя должны быть четко указаны наименования поставщика, поставляемые товары и наименование страны, где на реализуемые указанным поставщиком товары распространяется гарантия производителя.                                                                                                                                   </t>
  </si>
  <si>
    <t>Диск с моксифлоксацином</t>
  </si>
  <si>
    <t xml:space="preserve">Диск моксифлоксацина: Форма выпуска: 1 диск/шт. Новый, неиспользованный. При поставке наличие 1/2 от срока годности. Условия хранения: хранить в сухом месте.                                                 </t>
  </si>
  <si>
    <t>Диск с ципрофлоксацином</t>
  </si>
  <si>
    <t xml:space="preserve">Диск ципрофлоксацина: Форма выпуска: 1 диск/шт. Новый, неиспользованный. При поставке наличие 1/2 от срока годности. Условия хранения: хранить в сухом месте.                           </t>
  </si>
  <si>
    <t xml:space="preserve">Диск левофлоксацина: Форма выпуска: 1 диск/шт. Новый, неиспользованный. При поставке наличие 1/2 от срока годности. Условия хранения: хранить в сухом месте.             </t>
  </si>
  <si>
    <t>Диск с хлорамфениколом</t>
  </si>
  <si>
    <t xml:space="preserve">Диск с хлорамфениколом: Форма выпуска: 1 диск/шт. Новый, неиспользованный. При поставке наличие 1/2 от срока годности. Условия хранения: хранить в сухом месте.                                             </t>
  </si>
  <si>
    <t xml:space="preserve">Диск норфлоксацина: Форма выпуска: 1 диск/шт. Новый, неиспользованный. При поставке наличие 1/2 от срока годности.. Условия хранения: хранить в сухом месте.                               </t>
  </si>
  <si>
    <t>Диск с меропенемом</t>
  </si>
  <si>
    <t xml:space="preserve">Диск меропенема: Форма выпуска: 1 диск/шт. Новый, неиспользованный. Срок годности истек на момент доставки на 1/2. Условия хранения: хранить в сухом месте.                                               </t>
  </si>
  <si>
    <t>Вирус гриппа А+В</t>
  </si>
  <si>
    <t>Комбинированная иммунохроматографическая тест-кассета для выявления антигенов вирусов гриппа А и В в мазках из носа. Форма выпуска: 1 тест-кассета/шт. Каждая тест-кассета в индивидуальной упаковке. В комплект входят пластиковая пипетка, пробирка и необходимый раствор во флаконе для каждого теста. Новая, неиспользованная. При поставке наличие 1/2 от срока годности. Условия хранения: при температуре от 2 до 30°C.</t>
  </si>
  <si>
    <t>Автоматический распредилитель наконечника  200-1000 мкл</t>
  </si>
  <si>
    <t>Наконечник с автоматическим делителем 200–1000 мкл. Форма выпуска: 1 наконечник. Новый, неиспользованный. При поставке наличие 1/2 от срока годности.Условия хранения: 15–25°C.</t>
  </si>
  <si>
    <t>Диск цефепима</t>
  </si>
  <si>
    <t xml:space="preserve">Диск цефепима: Формат: 1 диск/шт. Новый, неиспользованный. При поставке наличие 1/2 от срока годности. Условия хранения: хранить в сухом месте.                                    </t>
  </si>
  <si>
    <t>Палочка для взятия мазка, стерильная /Sterile Swap with plastic stick/</t>
  </si>
  <si>
    <t>Палочка для взятия мазка, стерильная, пластиковые, с ватным тампоном. Формат: шт. Новые, неиспользованные. При поставке наличие 1/2 от срока годности. Условия хранения: при температуре 15-25°C.</t>
  </si>
  <si>
    <t>Тест-набор Maglumi для определения общего уровня тестостерона</t>
  </si>
  <si>
    <t xml:space="preserve">Тест-набор Maglumi для определения тестостерона (Maglumi Testosterone) для анализатора Maglumi 800. Оригинал. Метод: Электрохемилюминесцентный анализ. Формат: 100 тестов в упаковке, калибратор, контроль/шт. Образец для исследования: сыворотка крови. Новый, неиспользованный, в заводской упаковке. Условия хранения: при температуре 2-8°C. При поставке наличие 1/2 от срока годности. Для диагностики in vitro. Предмет закупки предназначен для использования с анализатором Maglumi 800 (закрытая система), эксплуатируемым в университетских клиниках, который может работать только с оригинальным тест-набором Maglumi Testosterone. Обязательным условием является предоставление участником на этапе заключения договора гарантийного письма от производителя или его представителя. Указанным гарантийным письмом производитель предоставляет гарантию на товары, поставляемые поставщиком в Республику Армения, а также на товары, указанные в гарантийном письме производителя или его представителя. Наименования поставщика, поставляемого товара и страны, в которой на реализуемый поставщиком товар распространяется гарантия производителя, должны быть четко видны.                                                                                                                                         </t>
  </si>
  <si>
    <t>Набор тестов для определения Maglumi IL 6 для анализатора Maglumi 800</t>
  </si>
  <si>
    <t xml:space="preserve">Тест-набор для определения Maglumi IL 6 для анализатора Maglumi 800 (Maglumi IL 6). Оригинал: Метод: Электрохемилюминесцентный анализ. Формат: 50 тестов в упаковка, калибратор, контроль/шт. Тестовый образец: сыворотка крови. Новый, неиспользованный, в заводской упаковке. Условия хранения: при температуре 2-8 °C. На момент поставки не менее 1/2 от всего срока годности, Для диагностики in vitro. Предмет закупки предназначен для использования с анализатором Maglumi 800 (закрытая система), эксплуатируемым в университетских клиниках, который может работать только с оригинальным тест-набором Maglumi IL 6. Обязательным условием является предоставление участником при заключении договора гарантийного письма от производителя продукции или его представителя. Указанным гарантийным письмом изготовитель гарантирует качество товара, поставляемого поставщиком в Республику Армения, а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данным поставщиком, распространяется гарантия изготовителя.                                               </t>
  </si>
  <si>
    <t xml:space="preserve">Тест-набор для определения свободного Т4 Maglumi </t>
  </si>
  <si>
    <t xml:space="preserve">Тест-набор для определения свободного Т4 (Maglumi FT4) для анализатора Maglumi 800. Оригинал. Метод: электрохемилюминесцентный анализ. Формат: 100 тестов в упаковка, калибратор, контроль/шт. Тестовый образец: сыворотка крови. Новый, неиспользованный, в заводской упаковке. Условия хранения: при температуре 2-8 °C. Срок годности 1/2 на момент доставки. Для диагностики in vitro. Предмет закупки предназначен для использования с анализатором Maglumi 800 (закрытая система), эксплуатируемым в университетских клиниках, который может работать только с оригинальным тест-набором Maglumi FT4.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поставляемый поставщиком в Республику Армения товар, а также товар. В гарантийном письме представителя должны быть четко указаны наименование поставщика, поставляемый товар и наименование страны, в которой на реализуемый данным поставщиком товар распространяется гарантия изготовителя.                                              </t>
  </si>
  <si>
    <t>Maglumi Набор для анализа на гормоны щитовидной железы</t>
  </si>
  <si>
    <t xml:space="preserve">Тест-набор Maglumi для определения тиреотропного гормона (Maglumi TSH) для анализаторов Maglumi X3 и Maglumi 800. Оригинал. Метод: электрохемилюминесценция. Формат: 100 тестов в упаковка, калибратор, контроль/шт. Тестовый образец: сыворотка крови. Новый, неиспользованный, в заводской упаковке. Срок годности на момент поставки истек не менее 1/2 полного срока годности. Только для диагностики in vitro. Условия хранения: при температуре 2-8 °C. Предмет закупки предназначен для использования с анализаторами Maglumi X3 и Maglumi 800 (закрытые системы), эксплуатируемыми в университетских больницах, которые могут работать только с оригинальным тест-набором Maglumi TSH.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соответствие поставщика требованиям Республики Армения. На продукции, поставляемой в Республику, и в гарантийном письме производителя или его представителя должны быть четко указаны наименование поставщика, поставляемая продукция и наименование страны, в которой на продукцию, реализуемую указанным поставщиком, распространяется гарантия производителя.                                                   </t>
  </si>
  <si>
    <t>Тест-набор для определения анти-ТПО гормона Maglumi</t>
  </si>
  <si>
    <t xml:space="preserve">Тест-набор для определения MaglumiAnti TPO (Maglumi Anti TPO) для анализатора Maglumi 800. Оригинал. Метод: Электрохемилюминесцентный анализ. Формат: 100 тестов в упаковка, калибратор, контроль/шт. Исследуемый образец: сыворотка крови. Новый, неиспользованный, в заводской упаковке. Условия хранения: при температуре 2-8°C. На момент поставки не менее 1/2 от общего срока годности. Для диагностики in vitro. Предмет закупки предназначен для использования с анализатором Maglumi 800 (закрытая система), эксплуатируемым в университетских клиниках, который может работать только с оригинальным тест-набором Maglumi Anti TPO.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предоставляет гарантию на продукцию, поставляемую поставщиком в Республику Армения, а также на продукцию. В гарантийном письме изготовителя или его представителя должны быть четко указаны наименование поставщика, поставляемая продукция и наименование страны, в которой на продукцию, реализуемую указанным поставщиком, распространяется гарантия изготовителя.                                           </t>
  </si>
  <si>
    <t>Калибратор гликозилированного гемоглобина  для анализаторов ACCENT MC</t>
  </si>
  <si>
    <t xml:space="preserve">Калибратор гликозилированного гемоглобина для анализаторов ACCENT MC. Формат: 4*0,5 мл в упаковка/шт. Новый, неиспользованный, в заводской упаковке. Срок годности 1/2 на момент поставки. Только для диагностики in vitro. Условия хранения: при температуре 2-8 °C. Предмет закупки предназначен для работы с анализаторами ACCENT MC (закрытые системы), эксплуатируемыми в университетских больницах, которые могут работать только с оригинальным калибратором гликозилированного гемоглобина.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товар, поставляемый поставщиком в Республику Армения, при этом в гарантийном письме от производителя или его представителя должны быть четко указаны наименования поставщика, поставляемый товар и название страны, в которой товар реализуется указанным поставщиком. гарантируется производителем.                                           </t>
  </si>
  <si>
    <t>Высокочувствительный набор для количественного определения тропонина Т Elexis</t>
  </si>
  <si>
    <t xml:space="preserve">Анализатор Elecsys и Cobas e 411 Тест-набор Elecsys для количественного определения тропонина T (Elecsys hs Troponin T) высокой чувствительности. Оригинал: Метод: Электрохемилюминесцентный анализ. Формат: 100 определений в упаковка/шт. Образец для анализа: сыворотка/плазма крови. Новый, неиспользованный, в заводской упаковке. Не менее 1/2 от общего срока годности на момент поставки, Только для диагностики in vitro. Условия хранения: при температуре 2-8 °C. Предмет закупки предназначен для использования с анализатором Elecsys и Cobas e 411 (закрытая система), эксплуатируемым в университетских клиниках, который может работать только с оригинальным тест-набором Elecsys hs Troponin T STAT. Обязательным условием является подписание договора участником. На этапе оформления производитель или его представитель должен предоставить гарантийное письмо от производителя продукции. Указанным гарантийным письмом производитель гарантирует товар, поставляемый поставщиком в Республику Армения, а в гарантийном письме производителя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производитель предоставляет гарантию.                                                   </t>
  </si>
  <si>
    <t>Калибратор простат-специфического антигена Elexis</t>
  </si>
  <si>
    <t xml:space="preserve">Калибратор простатспецифического антигена Elecsys (Elecsys PSA CalSet) для анализатора Elecsys Cobas e 411: Оригинал: Метод: Электрохемилюминесцентный анализ. Формат: 4 x 1 мл в упаковка/шт. Новый, неиспользованный, в заводской упаковке. Условия хранения: при температуре 2-8°C. Срок годности на момент поставки истек не менее половины от общего срока годности. Для диагностики in vitro. Предмет закупки предназначен для использования с анализаторами Elecsys Cobas e 411 (закрытая система), эксплуатируемыми в университетских клиниках, которые могут работать только с оригинальным калибратором Elecsys PSA CalSet. Обязательным условием является предоставление участником гарантийного письма от производителя или его представителя при заключении договора. Указанным гарантийным письмом изготовитель гарантирует Республике Армения поставляемый товар, а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</si>
  <si>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Калибратор тестостерона Elexis</t>
  </si>
  <si>
    <t xml:space="preserve">Калибратор тестостерона Elecsys (Elecsys Testo)
Для анализатора Elecsys Cobas e 411
Оригинал: Метод: Электрохемилюминесцентный анализ. Формат: 4 x 1 мл
в упаковке/шт. Образец для анализа: сыворотка/плазма крови
 Новый, неиспользованный, в заводской упаковке. Срок годности истек на момент доставки. Только для диагностики in vitro. Предмет закупки предназначен для использования с анализатором Elecsys Cobas e 411 (закрытая система), эксплуатируемым в университетских клиниках, который может работать только с оригинальным калибратором Elecsys Testo.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предоставляет гарантию на продукцию, поставляемую поставщиком в Республику Армения, причем в гарантийном письме производителя или его представителя должны быть четко указаны наименование поставщика, поставляемая продукция и страна, в которой на продукцию, реализуемую указанным поставщиком, распространяется гарантия производителя.                                </t>
  </si>
  <si>
    <t>Элексис Проселл</t>
  </si>
  <si>
    <t xml:space="preserve">Elexis и Cobas e 411 для анализатора Elexis procell: Оригинал: Метод: Электрохемилюминесцентный анализ. Формат: 6 x 380 мл в упаковка/шт. Новые, неиспользованные, в заводской упаковке. Срок годности на момент поставки истек не менее половины от общего срока годности. Только для диагностики in vitro. Условия хранения: при температуре 2-8°C. Предмет закупки предназначен для работы с анализаторами Elexis и Cobas e 411 (закрытая система), эксплуатируемыми в университетских клиниках, которые могут работать только с оригинальным реагентом Elexis procell.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изготовитель гарантирует качество товара, поставляемого поставщиком в Республику Армения, а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данным поставщиком, распространяется гарантия изготовителя.                                           </t>
  </si>
  <si>
    <t>Элексис Клинсель</t>
  </si>
  <si>
    <t xml:space="preserve">Для анализатора Elexis и Cobas e 411 Elexis cleancell: Оригинал: Метод: Электрохемилюминесцентный анализ. Формат: 6 x 380 мл в упаковка/шт. Новый, неиспользованный, в заводской упаковке. На момент поставки доступно не менее 1/2 всего срока годности. Только для диагностики in vitro. Условия хранения: при температуре 2-8°C. Предмет закупки предназначен для работы с анализаторами Elexis и Cobas e 411 (закрытая система), эксплуатируемыми в университетских клиниках, которые могут работать только с оригинальным реагентом Elexis cleancell.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изготовитель гарантирует качество товара, поставляемого поставщиком в Республику Армения, а сам товар является... В гарантийном письме представителя последнего должны быть четко указаны наименование поставщика, поставляемый товар и наименование страны, в которой на товар, реализуемый данным поставщиком, распространяется гарантия изготовителя.                                               </t>
  </si>
  <si>
    <t>Регулятор давления Elexis универсальный</t>
  </si>
  <si>
    <t xml:space="preserve">Анализатор Elecsys и Cobas e 411 Elecsys precicontrol universal control: Оригинал: Метод: Электрохемилюминесцентный анализ. Формат: 4 x 3 мл в упаковка/шт. Новый, неиспользованный, в заводской упаковке. Условия хранения: при температуре 2-8°C. На момент поставки срок годности не менее 1/2 от полного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больницах, которые могут работать только с оригинальным Elecsys precicontrol universal control.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соответствие поставщика требованиям Республики Армения. На продукции, поставляемой в Республику, и в гарантийном письме производителя или его представителя должны быть четко указаны наименование поставщика, поставляемая продукция и наименование страны, в которой на продукцию, реализуемую указанным поставщиком, распространяется гарантия производителя.                                               </t>
  </si>
  <si>
    <t>Контрольная жидкость для анализатора Cobas Integra</t>
  </si>
  <si>
    <t xml:space="preserve">Образец контрольного раствора для анализатора Cobas Integra: Формат: 25 мл контрольного раствора/шт. Оригинал: Новый, неиспользованный, в заводской упаковке. Срок годности истек на момент поставки. Условия хранения: 2-8 °C. Предмет закупки предназначен для использования с анализаторами Cobas Integra (закрытая система), эксплуатируемыми в университетских больницах, которые могут работать только с оригинальным контрольным раствором Check Solution Sample.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поставляемую поставщиком в Республику Армения продукцию, при этом в гарантийном письме производителя или его представителя должны быть четко указаны наименование поставщика, поставляемая продукция и наименование страны, в которой на продукцию, реализуемую указанным поставщиком, распространяется гарантия производителя.                                                    </t>
  </si>
  <si>
    <t>Контрольная кассета для анализатора Cobas Integra</t>
  </si>
  <si>
    <t xml:space="preserve">Кассета для проверки анализатора Cobas Integra /Cassette Check/: Формат: 300 тестов/шт. Оригинал: Новый, неиспользованный, в заводской упаковке. а момент поставки срок годности не менее 1/2 от полного срока годности.. Условия хранения при температуре 2-8 °C. Предмет закупки предназначен для использования с анализаторами Cobas Integra (закрытая система), эксплуатируемыми в университетских больницах, которые могут работать только с оригинальной кассетой для проверки Cassette Check. Обязательным условием является представление участником при заключении договора гарантийного письма от производителя продукции или его представителя. Указанным гарантийным письмом производитель гарантирует поставляемую поставщиком в Республику Армения продукцию, а в гарантийном письме производителя или его представителя должны быть четко указаны наименование поставщика, поставляемая продукция и наименование страны, в которой на продукцию, реализуемую указанным поставщиком, распространяется гарантия производителя.                                            </t>
  </si>
  <si>
    <t xml:space="preserve">Диск с бацитрацином. Форма выпуска: 1 диск/шт. Новый, неиспользованный. При поставке наличие 1/2 от срока годности. Условия хранения: хранить в сухом месте.                                                            </t>
  </si>
  <si>
    <t xml:space="preserve">Диск метронидазола: Форма выпуска: 1 диск/шт. Новый, неиспользованный. При поставке наличие 1/2 от срока годности Условия хранения: хранить в сухом месте.                                 </t>
  </si>
  <si>
    <t>Диск с колистином</t>
  </si>
  <si>
    <t xml:space="preserve">Диск колистина: Форма выпуска: 1 диск/шт. Новый, неиспользованный. При поставке наличие 1/2 от срока годности. Условия хранения: хранить в сухом месте.         </t>
  </si>
  <si>
    <t xml:space="preserve"> Тест-набор для анализа на общий билирубинcobas c303</t>
  </si>
  <si>
    <t xml:space="preserve">Тест-набор для определения общего билирубина (BIL-T, c pack green), предназначен для анализатора cobas c303. Оригинал. Метод: колориметрический диазо. Формат: 1050 тестов в упаковка/шт. Исследуемый образец: сыворотка крови. Новый, неиспользованный, в заводской упаковке. Условия хранения: при температуре 2-8 °C. При поставке наличие 1/2 от срока годности. Только для диагностики in vitro. Предмет закупки предназначен для использования с анализаторами cobas c303 (закрытая система), эксплуатируемыми в университетских клиниках, которые могут работать только с оригинальным тест-набором BIL-T, c pack green.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</si>
  <si>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Набор для определения прямого билирубина cobas c303</t>
  </si>
  <si>
    <t xml:space="preserve">Тест-набор для определения прямого билирубина (BIL-D, c pack green) предназначен для анализатора cobas c303. Оригинал. Метод: колориметрический диазо. Формат: 1000 тестов в упаковка/шт. Тестовый образец: сыворотка крови. Новый, неиспользованный, в заводской упаковке. Условия хранения: при температуре 2-8 °C. При поставке наличие 1/2 от срока годности. Только для диагностики in vitro. Предмет закупки предназначен для использования с анализаторами cobas c303 (закрытая система), эксплуатируемыми в университетских клиниках, которые могут работать только с оригинальным тест-набором BIL-D, c pack green.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</si>
  <si>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cobas c303 Тестовый набор для определения мочевины</t>
  </si>
  <si>
    <t xml:space="preserve">Тест-набор для определения мочевины (Мочевина, c pack green), предназначенный для анализатора cobas c303. Оригинал. Метод: кинетический. Формат: 600 тестов в упаковка/шт. Тестовый образец: сыворотка крови. Новый, неиспользованный, в заводской упаковке. Условия хранения: при температуре 2-8 °C. Срок годности 1/2 на момент доставки. Только для диагностики in vitro: новый, неиспользованный, в заводской упаковке. Срок годности 1/2 на момент доставки. Предмет закупки предназначен для использования с анализаторами cobas c303 (закрытая система), эксплуатируемыми в университетских больницах, которые могут работать только с оригинальным тест-набором Мочевина, c pack green.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производителя или его представителя должны быть четко указаны наименование поставщика, поставляемый продукт и страна. если продукт, проданный указанным поставщиком, гарантирован производителем.                                                                                                                                         </t>
  </si>
  <si>
    <t>Диск с цефтриаксоном</t>
  </si>
  <si>
    <t xml:space="preserve">Диск с цефтриаксоном: Форма выпуска: 1 диск/шт. Новый, неиспользованный. При поставке наличие 1/2 от срока годности. Условия хранения: хранить в сухом месте.                     </t>
  </si>
  <si>
    <t>Steryle swabs пробирка без среды</t>
  </si>
  <si>
    <t>Steryle swabs пробирка без среды, с пластиковым стержнем. Формат: шт. Новая, неиспользованная. При поставке наличие 1/2 от срока годности.</t>
  </si>
  <si>
    <t>Иглодержатель вакуумной системы</t>
  </si>
  <si>
    <t>Иглодержатель для вакуумной системы. Изготовлен из полипропилена, имеет центральное резьбовое отверстие для двухсторонней иглы. Обязательная совместимость со всеми двухсторонними иглами и вакуумными пробирками. Обеспечивает жёсткую винтовую фиксацию иглы. Новый, неиспользованный. Срок годности истек на момент поставки.</t>
  </si>
  <si>
    <t>Пробирка с отметками центрифуги, стекло</t>
  </si>
  <si>
    <t>Центрифужная пробирка с маркировкой, стеклянная, объёмом 10 мл (±1 мл). Формат поставки: шт. Новая, неиспользованная. При поставке наличие 1/2 от срока годности меньше.</t>
  </si>
  <si>
    <t>Боросиликатная кювета</t>
  </si>
  <si>
    <t>Пробирка центрифужная с маркировкой, стеклянная, объёмом 10 мл (±1 мл). Форма поставки: шт. Новая, неиспользованная.При поставке наличие 1/2 от срока годности.</t>
  </si>
  <si>
    <t xml:space="preserve">Хром  агар  </t>
  </si>
  <si>
    <t>Хром-агар: хромогенная селективная среда для выделения и идентификации золотистого стафилококка из клинических и неклинических образцов. Формат поставки: 1 чашка Петри с хром-агаром/шт. Новая, неиспользованная. При поставке наличие 1/2 от срока годности. Условия хранения: при температуре 2–8 °C.</t>
  </si>
  <si>
    <t>Стерильная одноразовая пипетка</t>
  </si>
  <si>
    <t>Стерильная одноразовая пипетка. Одноразовая стерильная пипетка, полиэтилен, 5 мл. Форма выпуска: шт. Новая, неиспользованная. При поставке наличие 1/2 от срока годности.</t>
  </si>
  <si>
    <t>Экспресс-тест для определения поверхностных антиген гепатита В</t>
  </si>
  <si>
    <t>Экспресс-тест для определения поверхностный антиген вируса гепатита В (HBsAg Rapid Test-Cassette (сыворотка/плазма/цельная кровь)): Формат: 1 тест-кассета. Тип теста: Кассета. Время проведения: не более 15 минут. Чувствительность: 100%. Специфичность: 100%. Новый, неиспользованный, в заводской упаковке.При поставке наличие 1/2 от срока годности.</t>
  </si>
  <si>
    <t>Набор для теста на пот</t>
  </si>
  <si>
    <t xml:space="preserve">Предмет закупки предназначен для работы с прибором Macroduct Advanced 3710, эксплуатируемым в университетской больнице, который может работать только с оригинальным набором для потовых тестов. 1 набор содержит не менее 6 тестов, 12 дисков Pilogel, 6 накопителей пота, 6 малых контейнеров/шт. Новый, неиспользованный, в заводской упаковке. При поставке наличие 1/2 от срока годности. Обязательным условием является представление участником гарантийного письма от производителя товара или его представителя на этапе заключения договора. Указанным гарантийным письмом производитель гарантирует товар, поставляемый поставщиком в Республику Армения, а в гарантийном письме от производителя или его представителя должны быть четко указаны наименования поставщика, поставляемый товар и наименование страны, в которой на товар, реализуемый указанным поставщиком, распространяется гарантия производителя.                                                                                                                             </t>
  </si>
  <si>
    <t>Лабораторное оборудование трубки</t>
  </si>
  <si>
    <t>Набор для тестов на бруцеллез (Brucella abortus, Brucella melitensis, Brucella suis) Тест Райта-Хедельсона</t>
  </si>
  <si>
    <t>Набор реагентов для качественного и полуколичественного (титрационного) определения возбудителя бруцеллеза (Brucella abortus, Brucella melitensis, Brucella suis). Метод: агглютинация. Форма выпуска: 4*5 мл, что соответствует не менее чем 1000 исследований (укажите количество исследований)/шт. Исследуемый образец: сыворотка крови. Набор обязательно содержит положительные и отрицательные контрольные сыворотки. Новый, неиспользованный. При поставке наличие 1/2 от срока годности. Условия хранения: при температуре 2-8°C</t>
  </si>
  <si>
    <t>Набор для анализа на антитела к тканевой трансглутаминазе IgA</t>
  </si>
  <si>
    <t xml:space="preserve">Тест-набор для определения антител к тканевой трансглутаминазе IgA для анализаторов Maglumi X3 и Maglumi 800 (Maglumi Anti-tissue Transglutaminase IgA). Оригинал. Метод: электрохемилюминесцентный анализ. Формат: 50 тестов в упаковка, калибратор, контроль/шт. Исследуемый образец: сыворотка крови. Новый, неиспользованный, в заводской упаковке. Условия хранения: температура 2-8°C. При поставке наличие 1/2 от срока годности. Для диагностики in vitro: Предмет закупки предназначен для использования с анализаторами Maglumi X3 и Maglumi 800 (закрытая система), эксплуатируемыми в университетских клиниках, которые могут работать только с оригинальным тест-набором Maglumi Anti-tissue Transglutaminase IgA. Обязательным условием является предоставление участником гарантийного письма от производителя продукта или его представителя при заключении договора. Указанным гарантийным письмом производитель гарантирует качество продукции, поставляемой поставщиком в Республику Армения. в изделии, а также в гарантийном письме от производителя или его представителя должны быть четко указаны наименование поставщика, поставляемый продукт и название страны, в которой на продукт, реализуемый указанным поставщиком, распространяется гарантия производителя.                                                                                                                                                                            </t>
  </si>
  <si>
    <t>Тест-набор для определения Direct Renin-а</t>
  </si>
  <si>
    <t xml:space="preserve">Тест-набор «Прямой ренин» для анализаторов Maglumi X3 и Maglumi 800 (Maglumi Direct Renin). Оригинал: Метод: Электрохемилюминесцентный анализ. Формат: 100 тестов в упаковка, калибратор, контроль/шт. Тестовый образец: сыворотка крови. Новый, неиспользованный, в заводской упаковке. Условия хранения: температура 2-8 °C. При поставке наличие 1/2 от срока годности. Для диагностики In Vitro: Предмет закупки предназначен для использования с анализаторами Maglumi X3 и Maglumi 800 (закрытые системы), эксплуатируемыми в университетских больницах, которые могут работать только с оригинальным тест-набором Maglumi Direct Renin.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качество продукции, поставляемой поставщиком в Республику Армения. в изделии, а также в гарантийном письме от производителя или его представителя должны быть четко указаны наименование поставщика, поставляемый продукт и название страны, в которой на продукт, реализуемый указанным поставщиком, распространяется гарантия производителя.                                                                                                                                   </t>
  </si>
  <si>
    <t xml:space="preserve">Тест-набор для определения  Maglumi Anti GAD </t>
  </si>
  <si>
    <t xml:space="preserve">Тест-набор для определения антител к GAD Maglumi (Maglumi Anti GAD) для анализаторов Maglumi. Метод: Электрохемилюминесцентный анализ. Образец для исследования: сыворотка крови. Формат: 50 тестов в упаковка, калибратор, контроль/шт. Новый, неиспользованный, в заводской упаковке. Условия хранения: температура 2-8°C. При поставке наличие 1/2 от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клиниках, которые могут работать только с оригинальным тест-набором Maglumi Anti GAD.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и в гарантийном письме производителя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производителя.                                                                                                                                  </t>
  </si>
  <si>
    <t xml:space="preserve">Тест-набор для определения  Maglumi IAA  </t>
  </si>
  <si>
    <t xml:space="preserve">Тест-набор Maglumi IAA для определения для анализаторов Maglumi. Метод: электрохемилюминесцентный анализ. Формат: 50 тестов в упаковка, калибратор, контроль/шт. Тестовый образец: сыворотка крови. Новый, неиспользованный, в заводской упаковке. Условия хранения: помещение Предмет закупки предназначен для работы с анализаторами Maglumi (закрытые системы), эксплуатируемыми в университетских больницах, которые могут работать только с оригинальным тест-набором Maglumi IAA.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поставляемую поставщиком в Республику Армения продукцию, а в гарантийном письме производителя или его представителя должны быть четко указаны наименования поставщика, поставляемая продукция и название страны, в которой на реализуемую указанным поставщиком продукцию распространяется гарантия производителя.                                                                                                                                        </t>
  </si>
  <si>
    <t>Элексис Пресиконтроль Thyro Ab-а</t>
  </si>
  <si>
    <t xml:space="preserve">Elexis Presicontrol Thyro Ab. Оригинал: Для анализаторов Elexis и Cobas e 411. Метод: Электрохемилюминесцентный анализ. Формат: 4*2 мл в упаковка/шт. Новый, неиспользованный, в заводской упаковке. Условия хранения: при комнатной температуре. При поставке наличие 1/2 от срока годности., Только для диагностики in vitro. Предмет закупки предназначен для использования с анализаторами Elexis и Cobas e 411 (закрытая система), эксплуатируемыми в университетских больницах, которые могут работать только с оригинальным Presicontrol Thyro Ab. Обязательным условием является представление участником на этапе заключения договора гарантийного письма от производителя продукта или его представителя. Указанным гарантийным письмом производитель гарантирует продукт, поставляемый поставщиком в Республику Армения, а продукт является В гарантийном письме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</si>
  <si>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Тест на ревматоидный фактор</t>
  </si>
  <si>
    <t>Тест на ревматоидный фактор /РФ, ревматоидный фактор/: Метод: латекс-агглютинация. Формат: 1 исследование. Упаковка: набор для тестирования. Состав набора: не менее 5 мл реагента, буферный раствор для титрования, положительный контроль. Исследуемый образец: сыворотка крови. Новый, неиспользованный. Срок годности: При поставке наличие 1/2 от срока годности.</t>
  </si>
  <si>
    <t>Экспресс-тест на Ag вируса SARS-CoV-2</t>
  </si>
  <si>
    <t>Экспресс-тест для выявления антигена (Ag) вируса SARS-CoV-2 (для подтверждения наличия COVID-19). Тест прошёл предварительную квалификацию Всемирной организации здравоохранения (ВОЗ) и имеет возможность внесения в Единую электронную информационную систему здравоохранения (АРМЕД). Новый, неиспользованный. При поставке наличие 1/2 от срока годности. Условия хранения указаны в инструкции, вложенной в коробку.</t>
  </si>
  <si>
    <t>Агар для дифференциации и подтверждения наличия микроорганизмов при инфекциях мочевыводящих путей и других исследованиях. Дозировка: килограмм. Новый, неиспользованный. При поставке наличие 1/2 от срока годности. Упаковка: контейнеры по 250 г или 500 г. Условия хранения: хранить в сухом месте.</t>
  </si>
  <si>
    <t>Астровирус</t>
  </si>
  <si>
    <t>Иммунохроматографическая тест-кассета для выявления антигена астровируса в кале. Формат поставки: 1 тест-кассета/шт. Каждая тест-кассета в индивидуальной упаковке. В комплект входит пластиковая пипетка, соответствующая количеству тестов, и необходимый раствор во флаконе. Новая, неиспользованная. При поставке наличие 1/2 от срока годности. Условия хранения: от 2 до 30°C.</t>
  </si>
  <si>
    <t>Агар с маннитом и элективным солевым раствором</t>
  </si>
  <si>
    <t>Агар с маннитом и селективной солью. Формат: килограмм. Новый, неиспользованный. При поставке наличие 1/2 от срока годности. Упаковка: контейнеры по 250 г или 500 г. Условия хранения: хранить в сухом месте.</t>
  </si>
  <si>
    <t>Автоматический распределитель 10-100 мкл</t>
  </si>
  <si>
    <t>Автоматический делитель 10-100 мкл. Формат поставки: шт. Новые, неиспользованные. При поставке наличие 1/2 от срока годности. Условия хранения: температура 15-25 °C. Наличие сертификата качества при поставке обязательно.</t>
  </si>
  <si>
    <t>Автоматический распределитель 100-1000 мкл</t>
  </si>
  <si>
    <t>Автоматический делитель 100-1000 мкл. Формат поставки: шт. Новые, неиспользованные.При поставке наличие 1/2 от срока годности. Условия хранения: 15-25 °C. Наличие сертификата качества при поставке.</t>
  </si>
  <si>
    <t>Система индикатора бумаги</t>
  </si>
  <si>
    <t>Бумажные индикаторные диски для идентификации микроорганизмов /СИБ 2/. Формат: 50 тест-тестов (12 флаконов с СИБ-дисками + 2 пробирки с СИБ-линиями)/шт. Новые, неиспользованные. При поставке наличие 1/2 от срока годности.</t>
  </si>
  <si>
    <t>Трисахаридная среда для дифференциации энтеробактерий</t>
  </si>
  <si>
    <t>Трисахаридный агар /среда/ для дифференциации энтеробактерий. Формат поставки: килограмм. Новая, неиспользованная. При поставке наличие 1/2 от срока годности. Условия хранения: при комнатной температуре. Упаковка: в контейнере 250 г.</t>
  </si>
  <si>
    <t>Сыворотка, агглютинирующая сальмонеллы</t>
  </si>
  <si>
    <t>Агглютинирующая сыворотка для выявления Salmonella typhimurium. Форма выпуска: не менее 2 мл сыворотки во флаконе. Новая, неиспользованная. При поставке наличие 1/2 от срока годности.</t>
  </si>
  <si>
    <t>Цитратный агар Симмонса для дифференциации энтеробактерий. Формат поставки: килограмм. Новый, неиспользованный. При поставке наличие 1/2 от срока годности.. Упаковка: контейнеры по 250 г. Условия хранения: при комнатной температуре.</t>
  </si>
  <si>
    <t>Хромовый агар</t>
  </si>
  <si>
    <t>Набор для анализа панкреатической эластазы</t>
  </si>
  <si>
    <t>Набор для определения панкреатической эластазы. Метод: иммуноферментный анализ (ИФА). Формат: 96 (8x12) стрипов/микропланшетов в упаковка, необходимые растворы. Образец для анализа: фекалии. Стандарты: 1, 2, 3, 4, контроли: 1, 2, готовые  к использованию. Новый, неиспользованный, в оригинальной упаковке. Условия хранения: 2-8°C. При поставке наличие 1/2 от срока годности.</t>
  </si>
  <si>
    <t>Набор для выделения РНК/ДНК 1000 мкл</t>
  </si>
  <si>
    <t>Набор для выделения РНК/ДНК методом магнитопорошковой преципитации. Формат: 1 упаковка (48 наборов). Образец: 1000 мкл сыворотки/плазмы крови. Новый, неиспользованный, в заводской стерильной упаковке. При поставке наличие 1/2 от срока годности. При поставке обязательно наличие сертификата ISO 13485. Условия хранения: 2–8 °C. Только для диагностики in vitro. Набор для выделения РНК/ДНК предназначен для работы с реагентами Vector-Best, доступными в университетской клинике.</t>
  </si>
  <si>
    <t>Набор для выделения РНК/ДНК 100 мкл</t>
  </si>
  <si>
    <t>Набор для выделения РНК/ДНК методом магнитопорошковой преципитации. Формат: 1 упаковке  48 комплектов выделения/шт. Образец: 100 мкл цельной крови/сыворотки/плазмы/мочи/фекалий. Новый, неиспользованный, в заводской стерильной упаковке. При поставке наличие 1/2 от срока годности. При поставке обязательно наличие сертификата ISO 13485. Условия хранения: 2–8 °C. Только для диагностики in vitro. Набор для выделения РНК/ДНК предназначен для работы с реагентами Vector-Best, доступными в университетской клинике.</t>
  </si>
  <si>
    <t>Набор для выделения ДНК генетический</t>
  </si>
  <si>
    <t>Набор для выделения ДНК для генетических исследований. Формат: 1 упаковка на 50 наборов для выделения ДНК. Образец: цельная кровь/соскоб с буккального эпителия. Новый, неиспользованный, в заводской стерильной упаковке. При поставке наличие 1/2 от срока годности. При поставке обязательно наличие сертификата ISO 13485. Условия хранения: 2–8 °C. Только для диагностики in vitro. Набор для выделения ДНК предназначен для работы с реагентами Vector-Best, доступными в университетской клинике.</t>
  </si>
  <si>
    <t>Набор для быстрого выделения ДНК</t>
  </si>
  <si>
    <t>Набор для быстрого выделения ДНК для выявления инфекций, передающихся половым путем. Формат: 1 упаковка по 100 наборов для выделения. Образцы: соскобы эпителиальных клеток с цервикального канала, уретры, влагалища, конъюнктивы глаза, сперма, слюна и моча. Новый, неиспользованный, в заводской стерильной упаковке. При поставке наличие 1/2 от срока годности.При поставке обязательно наличие сертификата ISO 13485. Условия хранения: 2–8 °C. Только для диагностики in vitro. Набор для выделения ДНК предназначен для работы с реагентами Vector-Best, доступными в университетской клинике.</t>
  </si>
  <si>
    <t>Набор для выделения</t>
  </si>
  <si>
    <t>Набор для выделения: набор реагентов, предназначенных для выделения тотальной РНК и ДНК из клинических образцов. Набор должен быть разработан как минимум для следующих образцов: плазма периферической крови, спинномозговая жидкость, амниотическая жидкость, мазки из носа, слюна. Объём образца: 100 мкл. Включает: лизирующий раствор, раствор для осаждения, 2 различных промывочных раствора, буфер РНК. Рассчитан как минимум на 100 выделений. Формат: 1 упаковка, содержащая не менее 100 наборов для выделения. Новые, неиспользованные, в заводской стерильной упаковке. При поставке наличие 1/2 от срока годности. При доставке обязательно наличие сертификата качества. Набор для выделения предназначен для работы с реагентами Ribo-Prep, доступными в университетской клинике.</t>
  </si>
  <si>
    <t>Набор для изоляции инфекций, передающихся половым путем</t>
  </si>
  <si>
    <t>Набор для выделения ДНК из клинических образцов, передающихся половым путем. Набор реагентов, предназначенный для выделения ДНК из клинических образцов. Набор должен быть рассчитан как минимум на следующие образцы: соскобы, мазки из урогенитального тракта, образцы со слизистых оболочек урогенитального тракта, зева, прямой кишки; образцы с конъюнктивы глаза, эрозивно-язвенных поражений слизистых оболочек и кожи, мочу. Объём образца: 100 мкл. В комплект входят: комплексный внутренний контроль; внутренний контроль и отрицательный контроль. Включает лизирующий раствор, промывочный раствор, универсальный сорбент и элюирующий буфер. Рассчитан как минимум на 100 выделений. Формат поставки: 1 упаковка на не менее 100 наборов для выделения. Новые, неиспользованные, в заводской стерильной упаковке. При поставке наличие 1/2 от срока годности. При поставке обязательно наличие сертификата качества. Набор для выделения предназначен для работы с реагентами Sorb AM, имеющимися в наличии в университетской клинике.</t>
  </si>
  <si>
    <t>Набор для ПЦР на микоплазму</t>
  </si>
  <si>
    <t>Набор реагентов для одновременного выявления и количественного определения ДНК Ureaplasma parvum, Ureaplasma urealyticum и Mycoplasma hominis в клинических образцах методом ПЦР. Рассчитан не менее чем на 110 образцов.
Набор предназначен для мультиплексного выявления (присутствие всех возбудителей определяется одновременно, путем проведения одной реакции в одной пробирке).
Набор адаптирован для работы с приборами Rotor-Gene Q, CFX и DT. При поставке набора необходимо предоставить подробную инструкцию по программированию приборов, а также по анализу результатов.
Часть ПЦР-смеси набора должна поставляться уже расфасованной в пробирки объемом 0,2 мл. В комплект набора входит электронный носитель с руководством пользователя и программное обеспечение в формате Microsoft Excel для анализа данных и получения результатов.</t>
  </si>
  <si>
    <t>Набор для ПЦР-диагностики Escherichia coli</t>
  </si>
  <si>
    <t>Набор реагентов для выявления и дифференциации кишечной палочки (EPEC, ETEC, EIEC, EHEC, EAgEC) в клинических образцах методом ПЦР. Рассчитан не менее чем на 55 образцов. Формат поставки: набор реагентов не менее чем на 55 образцов в упаковка/шт. Набор предназначен для мультиплексного выявления. Набор адаптирован для работы с приборами Rotor-Gene Q, CFX и DT. При поставке набора необходимо предоставить подробную инструкцию по программированию приборов, а также по анализу результатов с его помощью. Специфичность набора составляет 100% для каждого из идентифицированных микроорганизмов. Набор новый, неиспользованный, в заводской стерильной упаковке. При поставке наличие 1/2 от срока годности. Наличие сертификата качества обязательно при поставке.</t>
  </si>
  <si>
    <t>Набор для ПЦР-диагностики возбудителей кори, краснухи и паротита</t>
  </si>
  <si>
    <t>Для ПЦР-амплификации РНК вирусов кори, краснухи и эпидемического паротита в одной пробирке с гибридизационно-флуоресцентной детекцией в режиме реального времени. В комплекте: лизирующий раствор, раствор для преципитации, не менее двух промывочных растворов, РНК-буфер. В комплекте: набор реагентов для обратной транскрипции РНК и ПЦР-амплификации кДНК. В комплекте: внутренний контрольный образец, положительный контрольный образец, отрицательный контрольный образец для выделения и отрицательный контрольный образец для амплификации. Количество тестов в упаковка формата: не менее 50 шт. Набор адаптирован для работы с приборами Rotor-Gene Q, CFX и DT. Новый, неиспользованный, в заводской стерильной упаковке. При поставке наличие 1/2 от срока годности. При поставке необходимо предоставить сертификат качества.</t>
  </si>
  <si>
    <t>Набор для ПЦР для обнаружения иерсиний</t>
  </si>
  <si>
    <t xml:space="preserve">Набор реагентов, предназначенный для выявления и дифференциации вирулентных и невирулентных штаммов иерсиний. Рассчитан не менее чем на 55 образцов: Yersinia enterocolitica (Оценка вирулентности проводится по генам энтеротоксина (yst), локусу прикрепления и инвазии - ail и гену плазмиды адгезина - yadA; Yersinia pseudotuberculosis. Формат: набор реагентов не менее чем на 55 образцов в упаковка/шт. Набор предназначен для мультиплексного выявления. Набор адаптирован для работы с приборами Rotor-Gene Q, CFX и DT. При поставке набора необходимо предоставить подробную инструкцию по программированию приборов, а также по анализу результатов с его помощью. Специфичность набора составляет 100% для каждого из определяемых микроорганизмов. Набор новый, неиспользованный, в заводской стерильной упаковке. При поставке наличие 1/2 от срока годности. Наличие сертификата качества обязательно при поставке.
</t>
  </si>
  <si>
    <t xml:space="preserve">Транспортный раствор М для лечения острых кишечных инфекций </t>
  </si>
  <si>
    <t>Транспортный раствор М для острых кишечных инфекций. В упаковке не более 50 шт. Используется при проведении ПЦР-исследования. Форма выпуска: 1 шт. транспортный раствор/штука. Новый, неиспользованный, в заводской стерильной упаковке. При поставке наличие 1/2 от срока годности. Наличие сертификата качества обязательно при поставке. Вектор-Бест</t>
  </si>
  <si>
    <t>Урогенитальный зонд для ПЦР</t>
  </si>
  <si>
    <t>Урогенитальный зонд: используется при проведении ПЦР-теста. Формат: шт. Новый, неиспользованный. При поставке наличие 1/2 от срока годности.</t>
  </si>
  <si>
    <t xml:space="preserve">Предметом закупки является устройство Macroduct Advanced 3710, эксплуатируемое в университетской больнице, и должно быть совместимым с устройством Macroduct Advanced 3710. Трубки для приема, размеры: 14 дюймов (дюйм). Формат: 100 трубок в упаковка/шт. Новые, неиспользованные, в заводской упаковке. При поставке наличие 1/2 от срока годности. Обязательным условием является представление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от производителя или его представителя должно быть четко указано наименование поставщика, поставляемый продукт и название страны, в которой на продукт, реализуемый указанным поставщиком, предоставляется гарантия производителя.                                                                                                                                                                                     </t>
  </si>
  <si>
    <t xml:space="preserve">Ծածկագիր/Код «ԷԱՃԱՊՁԲ-2025/15-9-ԵՊԲՀ»  </t>
  </si>
  <si>
    <t>ԵՊԲՀ կարիքների համար քիմիական նյութերի և լաբորատոր ռեակտիվների  ձեռքբերում</t>
  </si>
  <si>
    <t>Приобретение химических веществ и лабораторных  реактивов необходимых для нужд ЕрМГУ</t>
  </si>
  <si>
    <t>Հարգելի Գործընկեր</t>
  </si>
  <si>
    <t xml:space="preserve">Հարցերի դեպքում՝ հեռ.055 440787 </t>
  </si>
  <si>
    <t>Ед. измер</t>
  </si>
  <si>
    <r>
      <rPr>
        <b/>
        <u/>
        <sz val="12"/>
        <color theme="9" tint="-0.249977111117893"/>
        <rFont val="Sylfaen"/>
        <family val="1"/>
      </rPr>
      <t>Հետագա շտկումներից խուսափելու համար</t>
    </r>
    <r>
      <rPr>
        <b/>
        <sz val="10"/>
        <color theme="9" tint="-0.249977111117893"/>
        <rFont val="Sylfaen"/>
        <family val="1"/>
        <charset val="204"/>
      </rPr>
      <t xml:space="preserve">, խնդրում եմ՝ Իրական շահառուների կայքէջի հղման և Դիմում-հայտարարության հավելվածները </t>
    </r>
    <r>
      <rPr>
        <b/>
        <u/>
        <sz val="12"/>
        <color theme="9" tint="-0.249977111117893"/>
        <rFont val="Sylfaen"/>
        <family val="1"/>
      </rPr>
      <t>լրացնել</t>
    </r>
    <r>
      <rPr>
        <b/>
        <sz val="10"/>
        <color theme="9" tint="-0.249977111117893"/>
        <rFont val="Sylfaen"/>
        <family val="1"/>
        <charset val="204"/>
      </rPr>
      <t xml:space="preserve"> և էլեկտրոնային ստորագրությամբ վավերացնել </t>
    </r>
    <r>
      <rPr>
        <b/>
        <u/>
        <sz val="12"/>
        <color theme="9" tint="-0.249977111117893"/>
        <rFont val="Sylfaen"/>
        <family val="1"/>
      </rPr>
      <t>կից ներկայացված ֆայլերի վրա</t>
    </r>
    <r>
      <rPr>
        <b/>
        <sz val="10"/>
        <color theme="9" tint="-0.249977111117893"/>
        <rFont val="Sylfaen"/>
        <family val="1"/>
        <charset val="204"/>
      </rPr>
      <t xml:space="preserve">, քանի որ (e-auction) Համակարգով ձևավորված հավելվածները կիսատ են արտահանվում:    </t>
    </r>
  </si>
  <si>
    <t>1.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սեպտեմբեր ամիսը:</t>
  </si>
  <si>
    <t>2. Բոլոր ապրանքները նոր են, չօգտագործված:</t>
  </si>
  <si>
    <t xml:space="preserve">3. Բոլոր չափաբաժիններում ապրանքների մատակարարման իրականացվում է 2025 թվականին, փուլային՝ ըստ Պատվիրատուի պահանջի: Ընդ որում առաջին փուլի ժամկետը սահմանվում է՝ պայմանագիրն ուժի մեջ մտնելու օրվանից սկսած 20 օրացույցային օրվա ընթացքում: </t>
  </si>
  <si>
    <t>1.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приема-доставки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в сентября.</t>
  </si>
  <si>
    <t>2. Вся продукция новая, неиспользованная.</t>
  </si>
  <si>
    <t>3. Поставка товара в полном объёме будет осуществляться в 2025 году поэтапно, согласно требованиям Заказчика. При этом срок выполнения первого этапа устанавливается в течение 20 календарных дней с даты вступления контракта в силу.</t>
  </si>
  <si>
    <t>4. Поставка товара в любом количестве осуществляется согласно поданной заявке Покупателя. Если в течение срока действия договора Покупатель подал заявку на предмет закупки в количестве, меньшем, чем вся партия, то договор расторгается в отношении непоставленной остаточной партии предмета закупки.</t>
  </si>
  <si>
    <t>5.Технические характеристики товара, предоставляемые участником, а в случаях, предусмотренных приглашением, товарный знак предлагаемого товара, наименование производителя, должны соответствовать друг другу и минимальным требованиям технических характеристик, указанным в приглашении. В этом случае оценочная комиссия также оценивает соответствие полных описаний представленного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устранены участником в установленном порядке или в результате исправления возникают иные несоответствия, то указанное обстоятельство считается нарушением обязательства, принятого в рамках процедуры закупки, и является основанием для оценки заявки данного участника как неудовлетворительной и ее отклонения.</t>
  </si>
  <si>
    <t>6. Для всех лотов обязательно указание товарного знака и информации о производителе (организация-производитель).</t>
  </si>
  <si>
    <t>7. В случае если участник в заявке укажет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партии, указанной в договоре, будет осуществляться только одним из указанных в договоре товарных знаков или производителей по выбору поставщика.</t>
  </si>
  <si>
    <t>8.В случае возможности различного (двойного) толкования текстов объявления и (или) приглашения, опубликованных на русском и армянском языках, преимущественную силу имеет текст на армянском языке</t>
  </si>
  <si>
    <t xml:space="preserve">4.Բոլոր չափաբաժիններում  ապրանքների մատակարարումն իրականացվում է ըստ Պատվիրատուի ներկայացված պահանջի: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 </t>
  </si>
  <si>
    <t>5. Մասնակցի կողմից ապրանքի տեխնիկական բնութագիրը, իսկ հրավերով նախատեսված դեպքերում նաև առաջարկվող ապրանքի ապրանքային նշանը, արտադրողի անվանումը,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որպես գնման գործընթացի շրջանակում ստանձնված պարտավորության խախտում և հիմք է հանդիսանում տվյալ մասնակցի  հայտը անբավարար գնահատելու և մերժելու համար:</t>
  </si>
  <si>
    <t>6. Բոլոր չափաբաժինների համար պարտադիր ներկայացնել ապրանքային նշանը և արտադրողի վերաբերյալ տեղեկատվություն (արտադրող կազմակերպությունը՝ պարտադիր):</t>
  </si>
  <si>
    <t>7. 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</si>
  <si>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8. 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</si>
  <si>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9.Մատակարարումն իրականացվում է Վաճառողի կողմից՝ Գնորդի նշված հասցեով, ք. Երևան, Աբովյան 60 և/կամ Մուրացան 114 Հասրաթյան 9 հասցեներով:</t>
  </si>
  <si>
    <t>9.Доставка осуществляется Продавцом по указанному Покупателем по адресу, г. Ереван, ул. Абовяна 60 и/или Мурацана 114 и Асратян 9.</t>
  </si>
  <si>
    <t>10.Բոլոր չափաբաժիններում` եթե առկա են հղումներ  առևտրային նշանի, ֆիրմային անվանմանը, արտոնագրին, էսքիզին կամ մոդելին, ծագման երկրին կամ կոնկրետ աղբյուրին կամ արտադրողին կիրառական է «կամ համարժեք» արտահայտությունը:</t>
  </si>
  <si>
    <t>10.Для всех лотах՝ если имеются ссылки на торговое наименование, патент, эскиз или модель, страну происхождения или конкретный источник или производителя, применяется выражение «или аналогичный».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</si>
</sst>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scheme val="minor"/>
    </font>
    <font>
      <sz val="10"/>
      <color theme="1"/>
      <name val="Sylfaen"/>
      <family val="1"/>
      <charset val="204"/>
    </font>
    <font>
      <sz val="9"/>
      <color theme="1"/>
      <name val="Sylfaen"/>
      <family val="1"/>
      <charset val="204"/>
    </font>
    <font>
      <b/>
      <sz val="9"/>
      <color theme="1"/>
      <name val="Sylfaen"/>
      <family val="1"/>
      <charset val="204"/>
    </font>
    <font>
      <b/>
      <sz val="10"/>
      <color theme="1"/>
      <name val="Sylfaen"/>
      <family val="1"/>
      <charset val="204"/>
    </font>
    <font>
      <b/>
      <sz val="10"/>
      <color rgb="FFFF0000"/>
      <name val="Sylfaen"/>
      <family val="1"/>
      <charset val="204"/>
    </font>
    <font>
      <sz val="10"/>
      <color rgb="FFFF0000"/>
      <name val="Sylfaen"/>
      <family val="1"/>
      <charset val="204"/>
    </font>
    <font>
      <sz val="10"/>
      <name val="Sylfaen"/>
      <family val="1"/>
      <charset val="204"/>
    </font>
    <font>
      <b/>
      <sz val="10"/>
      <name val="Sylfaen"/>
      <family val="1"/>
      <charset val="204"/>
    </font>
    <font>
      <b/>
      <sz val="12"/>
      <color theme="1"/>
      <name val="Sylfaen"/>
      <family val="1"/>
      <charset val="204"/>
    </font>
    <font>
      <b/>
      <sz val="8"/>
      <color theme="1"/>
      <name val="Sylfaen"/>
      <family val="1"/>
    </font>
    <font>
      <b/>
      <sz val="9"/>
      <color theme="1"/>
      <name val="Sylfaen"/>
      <family val="1"/>
    </font>
    <font>
      <sz val="12"/>
      <color theme="1"/>
      <name val="Sylfaen"/>
      <family val="1"/>
      <charset val="204"/>
    </font>
    <font>
      <sz val="12"/>
      <color theme="1"/>
      <name val="Calibri"/>
      <family val="2"/>
      <scheme val="minor"/>
    </font>
    <font>
      <vertAlign val="superscript"/>
      <sz val="10"/>
      <color theme="1"/>
      <name val="Sylfaen"/>
      <family val="1"/>
      <charset val="204"/>
    </font>
    <font>
      <sz val="10"/>
      <color theme="1"/>
      <name val="Sylfaen"/>
      <family val="1"/>
    </font>
    <font>
      <b/>
      <sz val="5"/>
      <color theme="1"/>
      <name val="Sylfaen"/>
      <family val="1"/>
      <charset val="204"/>
    </font>
    <font>
      <sz val="5"/>
      <color theme="1"/>
      <name val="Sylfaen"/>
      <family val="1"/>
      <charset val="204"/>
    </font>
    <font>
      <b/>
      <sz val="12"/>
      <name val="Sylfaen"/>
      <family val="1"/>
      <charset val="204"/>
    </font>
    <font>
      <i/>
      <sz val="10"/>
      <name val="Sylfaen"/>
      <family val="1"/>
      <charset val="204"/>
    </font>
    <font>
      <i/>
      <sz val="10"/>
      <color theme="1"/>
      <name val="Sylfaen"/>
      <family val="1"/>
      <charset val="204"/>
    </font>
    <font>
      <b/>
      <sz val="12"/>
      <color theme="1"/>
      <name val="Calibri"/>
      <family val="2"/>
      <charset val="204"/>
    </font>
    <font>
      <b/>
      <i/>
      <sz val="10"/>
      <color theme="1"/>
      <name val="Sylfaen"/>
      <family val="1"/>
      <charset val="204"/>
    </font>
    <font>
      <b/>
      <i/>
      <sz val="10"/>
      <name val="Sylfaen"/>
      <family val="1"/>
      <charset val="204"/>
    </font>
    <font>
      <sz val="1"/>
      <color theme="1"/>
      <name val="Sylfaen"/>
      <family val="1"/>
      <charset val="204"/>
    </font>
    <font>
      <sz val="1"/>
      <name val="Sylfaen"/>
      <family val="1"/>
      <charset val="204"/>
    </font>
    <font>
      <sz val="1"/>
      <color theme="1"/>
      <name val="Calibri"/>
      <family val="2"/>
      <scheme val="minor"/>
    </font>
    <font>
      <b/>
      <sz val="16"/>
      <color theme="1"/>
      <name val="Sylfaen"/>
      <family val="1"/>
      <charset val="204"/>
    </font>
    <font>
      <b/>
      <sz val="10"/>
      <color theme="1"/>
      <name val="Sylfaen"/>
      <family val="1"/>
    </font>
    <font>
      <b/>
      <sz val="12"/>
      <color theme="9" tint="-0.249977111117893"/>
      <name val="Sylfaen"/>
      <family val="1"/>
      <charset val="204"/>
    </font>
    <font>
      <b/>
      <sz val="10"/>
      <color theme="9" tint="-0.249977111117893"/>
      <name val="Sylfaen"/>
      <family val="1"/>
      <charset val="204"/>
    </font>
    <font>
      <b/>
      <sz val="11"/>
      <color theme="1"/>
      <name val="Calibri"/>
      <family val="2"/>
      <charset val="204"/>
      <scheme val="minor"/>
    </font>
    <font>
      <sz val="9"/>
      <color theme="1"/>
      <name val="Calibri"/>
      <family val="2"/>
      <scheme val="minor"/>
    </font>
    <font>
      <sz val="11"/>
      <color theme="1"/>
      <name val="Sylfaen"/>
      <family val="1"/>
      <charset val="204"/>
    </font>
    <font>
      <b/>
      <sz val="11"/>
      <color theme="9" tint="-0.249977111117893"/>
      <name val="Sylfaen"/>
      <family val="1"/>
      <charset val="204"/>
    </font>
    <font>
      <b/>
      <sz val="10"/>
      <name val="Sylfaen"/>
      <family val="1"/>
    </font>
    <font>
      <b/>
      <sz val="12"/>
      <color theme="1"/>
      <name val="Sylfaen"/>
      <family val="1"/>
    </font>
    <font>
      <b/>
      <sz val="10"/>
      <color theme="9" tint="-0.249977111117893"/>
      <name val="Sylfaen"/>
      <family val="1"/>
    </font>
    <font>
      <b/>
      <u/>
      <sz val="12"/>
      <color theme="9" tint="-0.249977111117893"/>
      <name val="Sylfaen"/>
      <family val="1"/>
    </font>
    <font>
      <b/>
      <sz val="9"/>
      <name val="Sylfaen"/>
      <family val="1"/>
      <charset val="204"/>
    </font>
    <font>
      <sz val="9"/>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157">
    <xf numFmtId="0" fontId="0" fillId="0" borderId="0" xfId="0"/>
    <xf numFmtId="0" fontId="1" fillId="0" borderId="0" xfId="0" applyFont="1" applyAlignment="1">
      <alignment wrapText="1"/>
    </xf>
    <xf numFmtId="0" fontId="1" fillId="0" borderId="0" xfId="0" applyFont="1" applyAlignment="1">
      <alignment horizontal="center" wrapText="1"/>
    </xf>
    <xf numFmtId="0" fontId="1" fillId="0" borderId="1" xfId="0" applyFont="1" applyBorder="1" applyAlignment="1">
      <alignment wrapText="1"/>
    </xf>
    <xf numFmtId="0" fontId="1" fillId="0" borderId="1" xfId="0" applyFont="1" applyBorder="1" applyAlignment="1">
      <alignment vertical="top" wrapText="1"/>
    </xf>
    <xf numFmtId="0" fontId="1" fillId="0" borderId="1" xfId="0" applyFont="1" applyBorder="1" applyAlignment="1">
      <alignment horizontal="center" vertical="top" wrapText="1"/>
    </xf>
    <xf numFmtId="4" fontId="1" fillId="0" borderId="0" xfId="0" applyNumberFormat="1" applyFont="1" applyAlignment="1">
      <alignment horizontal="center" wrapText="1"/>
    </xf>
    <xf numFmtId="4" fontId="1" fillId="0" borderId="1" xfId="0" applyNumberFormat="1" applyFont="1" applyBorder="1" applyAlignment="1">
      <alignment horizontal="center" vertical="top" wrapText="1"/>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 fillId="0" borderId="1" xfId="0" applyFont="1" applyBorder="1" applyAlignment="1">
      <alignment horizontal="center" wrapText="1"/>
    </xf>
    <xf numFmtId="4" fontId="1" fillId="0" borderId="1" xfId="0" applyNumberFormat="1" applyFont="1" applyBorder="1" applyAlignment="1">
      <alignment horizontal="center" wrapText="1"/>
    </xf>
    <xf numFmtId="0" fontId="4" fillId="0" borderId="1" xfId="0" applyFont="1" applyBorder="1" applyAlignment="1">
      <alignment wrapText="1"/>
    </xf>
    <xf numFmtId="4" fontId="4" fillId="0" borderId="1" xfId="0" applyNumberFormat="1" applyFont="1" applyBorder="1" applyAlignment="1">
      <alignment horizontal="center" vertical="top" wrapText="1"/>
    </xf>
    <xf numFmtId="0" fontId="5" fillId="0" borderId="0" xfId="0" applyFont="1" applyAlignment="1">
      <alignment vertical="top" wrapText="1"/>
    </xf>
    <xf numFmtId="0" fontId="2" fillId="0" borderId="1" xfId="0" applyFont="1" applyBorder="1" applyAlignment="1">
      <alignment horizontal="left" vertical="top" wrapText="1"/>
    </xf>
    <xf numFmtId="4" fontId="1" fillId="0" borderId="0" xfId="0" applyNumberFormat="1" applyFont="1" applyAlignment="1">
      <alignment wrapText="1"/>
    </xf>
    <xf numFmtId="0" fontId="1" fillId="2" borderId="1" xfId="0" applyFont="1" applyFill="1" applyBorder="1" applyAlignment="1">
      <alignment vertical="top" wrapText="1"/>
    </xf>
    <xf numFmtId="0" fontId="1" fillId="2" borderId="0" xfId="0" applyFont="1" applyFill="1" applyAlignment="1">
      <alignment vertical="top" wrapText="1"/>
    </xf>
    <xf numFmtId="4"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center"/>
    </xf>
    <xf numFmtId="0" fontId="1" fillId="3" borderId="1" xfId="0" applyFont="1" applyFill="1" applyBorder="1" applyAlignment="1">
      <alignment horizontal="center" vertical="top" wrapText="1"/>
    </xf>
    <xf numFmtId="0" fontId="1" fillId="3" borderId="1" xfId="0" applyFont="1" applyFill="1" applyBorder="1" applyAlignment="1">
      <alignment vertical="top" wrapText="1"/>
    </xf>
    <xf numFmtId="0" fontId="2" fillId="0" borderId="0" xfId="0" applyFont="1" applyAlignment="1">
      <alignment wrapText="1"/>
    </xf>
    <xf numFmtId="0" fontId="2" fillId="0" borderId="1" xfId="0" applyFont="1" applyBorder="1" applyAlignment="1">
      <alignment wrapText="1"/>
    </xf>
    <xf numFmtId="0" fontId="2" fillId="0" borderId="0" xfId="0" applyFont="1" applyBorder="1" applyAlignment="1">
      <alignment wrapText="1"/>
    </xf>
    <xf numFmtId="0" fontId="1" fillId="0" borderId="1" xfId="0" applyFont="1" applyBorder="1" applyAlignment="1">
      <alignment vertical="center" wrapText="1"/>
    </xf>
    <xf numFmtId="0" fontId="4" fillId="0" borderId="1" xfId="0" applyFont="1" applyBorder="1" applyAlignment="1">
      <alignment vertical="center" wrapText="1"/>
    </xf>
    <xf numFmtId="0" fontId="1" fillId="4" borderId="1" xfId="0" applyFont="1" applyFill="1" applyBorder="1" applyAlignment="1">
      <alignment vertical="top" wrapText="1"/>
    </xf>
    <xf numFmtId="0" fontId="6" fillId="0" borderId="1" xfId="0" applyFont="1" applyBorder="1" applyAlignment="1">
      <alignment vertical="center" wrapText="1"/>
    </xf>
    <xf numFmtId="4" fontId="6" fillId="0" borderId="1" xfId="0" applyNumberFormat="1" applyFont="1" applyBorder="1" applyAlignment="1">
      <alignment horizontal="center" vertical="center" wrapText="1"/>
    </xf>
    <xf numFmtId="0" fontId="6" fillId="0" borderId="0" xfId="0" applyFont="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Fill="1" applyBorder="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0" fontId="1" fillId="0" borderId="0" xfId="0" applyFont="1" applyAlignment="1">
      <alignment vertical="top" wrapText="1"/>
    </xf>
    <xf numFmtId="0" fontId="1" fillId="0" borderId="1" xfId="0" applyFont="1" applyFill="1" applyBorder="1" applyAlignment="1">
      <alignment vertical="top" wrapText="1"/>
    </xf>
    <xf numFmtId="0" fontId="1" fillId="0" borderId="0" xfId="0" applyFont="1" applyFill="1" applyAlignment="1">
      <alignment vertical="top" wrapText="1"/>
    </xf>
    <xf numFmtId="0" fontId="1" fillId="0" borderId="0" xfId="0" applyFont="1" applyAlignment="1">
      <alignment horizontal="center" vertical="top" wrapText="1"/>
    </xf>
    <xf numFmtId="4" fontId="1" fillId="0" borderId="0" xfId="0" applyNumberFormat="1" applyFont="1" applyAlignment="1">
      <alignment horizontal="center" vertical="top" wrapText="1"/>
    </xf>
    <xf numFmtId="0" fontId="7" fillId="0" borderId="1" xfId="0" applyFont="1" applyFill="1" applyBorder="1" applyAlignment="1">
      <alignment vertical="top" wrapText="1"/>
    </xf>
    <xf numFmtId="4" fontId="4" fillId="0" borderId="1" xfId="0" applyNumberFormat="1" applyFont="1" applyBorder="1" applyAlignment="1">
      <alignment vertical="top" wrapText="1"/>
    </xf>
    <xf numFmtId="0" fontId="7" fillId="0" borderId="1" xfId="0" applyFont="1" applyFill="1" applyBorder="1" applyAlignment="1">
      <alignment horizontal="left" vertical="top" wrapText="1"/>
    </xf>
    <xf numFmtId="0" fontId="2" fillId="0" borderId="0" xfId="0" applyFont="1" applyFill="1" applyAlignment="1">
      <alignment wrapText="1"/>
    </xf>
    <xf numFmtId="0" fontId="7" fillId="0" borderId="1" xfId="0" applyFont="1" applyFill="1" applyBorder="1" applyAlignment="1">
      <alignment horizontal="center" vertical="top" wrapText="1"/>
    </xf>
    <xf numFmtId="0" fontId="3" fillId="0" borderId="5" xfId="0" applyFont="1" applyFill="1" applyBorder="1" applyAlignment="1">
      <alignment horizontal="center" vertical="center" wrapText="1"/>
    </xf>
    <xf numFmtId="0" fontId="10"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12" fillId="0" borderId="0" xfId="0" applyFont="1" applyAlignment="1">
      <alignment vertical="center" wrapText="1"/>
    </xf>
    <xf numFmtId="0" fontId="13" fillId="0" borderId="0" xfId="0" applyFont="1"/>
    <xf numFmtId="0" fontId="0" fillId="0" borderId="0" xfId="0" applyFill="1"/>
    <xf numFmtId="0" fontId="7" fillId="0" borderId="1" xfId="0" applyFont="1" applyFill="1" applyBorder="1" applyAlignment="1">
      <alignment horizontal="left" vertical="center" wrapText="1"/>
    </xf>
    <xf numFmtId="4" fontId="1" fillId="0" borderId="1" xfId="0" applyNumberFormat="1" applyFont="1" applyBorder="1" applyAlignment="1">
      <alignment horizontal="left" vertical="center" wrapText="1"/>
    </xf>
    <xf numFmtId="4" fontId="1" fillId="0" borderId="1" xfId="0" applyNumberFormat="1" applyFont="1" applyBorder="1" applyAlignment="1">
      <alignment horizontal="center" vertical="center" wrapText="1"/>
    </xf>
    <xf numFmtId="4" fontId="1" fillId="0" borderId="1" xfId="0" applyNumberFormat="1" applyFont="1" applyBorder="1" applyAlignment="1">
      <alignment horizontal="left" vertical="top" wrapText="1"/>
    </xf>
    <xf numFmtId="4" fontId="1" fillId="2" borderId="1" xfId="0" applyNumberFormat="1" applyFont="1" applyFill="1" applyBorder="1" applyAlignment="1">
      <alignment horizontal="left" vertical="top" wrapText="1"/>
    </xf>
    <xf numFmtId="4" fontId="15" fillId="2" borderId="1" xfId="0" applyNumberFormat="1" applyFont="1" applyFill="1" applyBorder="1" applyAlignment="1">
      <alignment horizontal="center" vertical="top" wrapText="1"/>
    </xf>
    <xf numFmtId="0" fontId="0" fillId="0" borderId="0" xfId="0" applyFill="1" applyAlignment="1">
      <alignment vertical="center"/>
    </xf>
    <xf numFmtId="4" fontId="1" fillId="0" borderId="1" xfId="0" applyNumberFormat="1" applyFont="1" applyFill="1" applyBorder="1" applyAlignment="1">
      <alignment horizontal="left" vertical="top" wrapText="1"/>
    </xf>
    <xf numFmtId="0" fontId="1" fillId="0" borderId="1" xfId="0" applyFont="1" applyFill="1" applyBorder="1" applyAlignment="1">
      <alignment horizontal="center" vertical="top"/>
    </xf>
    <xf numFmtId="0" fontId="16" fillId="0" borderId="5" xfId="0" applyFont="1" applyFill="1" applyBorder="1" applyAlignment="1">
      <alignment horizontal="center" vertical="top" wrapText="1"/>
    </xf>
    <xf numFmtId="0" fontId="17" fillId="0" borderId="1" xfId="0" applyFont="1" applyFill="1" applyBorder="1" applyAlignment="1">
      <alignment vertical="top" wrapText="1"/>
    </xf>
    <xf numFmtId="4" fontId="7" fillId="0" borderId="1" xfId="0" applyNumberFormat="1" applyFont="1" applyFill="1" applyBorder="1" applyAlignment="1">
      <alignment horizontal="center"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4" fontId="1"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0" fontId="1" fillId="0" borderId="0" xfId="0" applyFont="1" applyFill="1" applyAlignment="1">
      <alignment wrapText="1"/>
    </xf>
    <xf numFmtId="0" fontId="7" fillId="0" borderId="1" xfId="0" applyFont="1" applyFill="1" applyBorder="1" applyAlignment="1">
      <alignment horizontal="center" vertical="center"/>
    </xf>
    <xf numFmtId="0" fontId="1" fillId="0" borderId="1" xfId="0" applyFont="1" applyBorder="1" applyAlignment="1">
      <alignment horizontal="center" vertical="top"/>
    </xf>
    <xf numFmtId="0" fontId="1" fillId="0" borderId="1" xfId="0" applyFont="1" applyFill="1" applyBorder="1" applyAlignment="1">
      <alignment horizontal="left" vertical="top" wrapText="1"/>
    </xf>
    <xf numFmtId="4" fontId="1"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7" xfId="0" applyFont="1" applyFill="1" applyBorder="1" applyAlignment="1">
      <alignment vertical="top" wrapText="1"/>
    </xf>
    <xf numFmtId="4" fontId="1" fillId="0" borderId="7" xfId="0" applyNumberFormat="1" applyFont="1" applyFill="1" applyBorder="1" applyAlignment="1">
      <alignment horizontal="left" vertical="top" wrapText="1"/>
    </xf>
    <xf numFmtId="4" fontId="7" fillId="0" borderId="1" xfId="0" applyNumberFormat="1" applyFont="1" applyFill="1" applyBorder="1" applyAlignment="1">
      <alignment horizontal="left" vertical="top" wrapText="1"/>
    </xf>
    <xf numFmtId="0" fontId="1"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1" fillId="0" borderId="1" xfId="0" applyFont="1" applyFill="1" applyBorder="1" applyAlignment="1">
      <alignment horizontal="left" vertical="top" wrapText="1"/>
    </xf>
    <xf numFmtId="4" fontId="1"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17" fillId="0" borderId="1" xfId="0" applyFont="1" applyFill="1" applyBorder="1" applyAlignment="1">
      <alignment horizontal="left" vertical="top" wrapText="1"/>
    </xf>
    <xf numFmtId="0" fontId="4" fillId="0" borderId="1" xfId="0" applyFont="1" applyBorder="1" applyAlignment="1">
      <alignment horizontal="center" vertical="top" wrapText="1"/>
    </xf>
    <xf numFmtId="0" fontId="22" fillId="0" borderId="1" xfId="0" applyFont="1" applyFill="1" applyBorder="1" applyAlignment="1">
      <alignment vertical="top" wrapText="1"/>
    </xf>
    <xf numFmtId="0" fontId="17" fillId="0" borderId="1" xfId="0" applyFont="1" applyBorder="1" applyAlignment="1">
      <alignment horizontal="left" vertical="center" wrapText="1"/>
    </xf>
    <xf numFmtId="0" fontId="0" fillId="0" borderId="0" xfId="0" applyFill="1" applyAlignment="1">
      <alignment vertical="top"/>
    </xf>
    <xf numFmtId="0" fontId="16" fillId="3" borderId="5" xfId="0" applyFont="1" applyFill="1" applyBorder="1" applyAlignment="1">
      <alignment horizontal="center" vertical="top" wrapText="1"/>
    </xf>
    <xf numFmtId="0" fontId="1" fillId="3" borderId="5" xfId="0" applyFont="1" applyFill="1" applyBorder="1" applyAlignment="1">
      <alignment horizontal="left" vertical="top" wrapText="1"/>
    </xf>
    <xf numFmtId="0" fontId="1" fillId="3" borderId="1" xfId="0" applyFont="1" applyFill="1" applyBorder="1" applyAlignment="1">
      <alignment horizontal="left" vertical="top" wrapText="1"/>
    </xf>
    <xf numFmtId="4" fontId="1" fillId="3" borderId="1" xfId="0" applyNumberFormat="1" applyFont="1" applyFill="1" applyBorder="1" applyAlignment="1">
      <alignment horizontal="center" vertical="top" wrapText="1"/>
    </xf>
    <xf numFmtId="0" fontId="0" fillId="3" borderId="0" xfId="0" applyFill="1"/>
    <xf numFmtId="0" fontId="17" fillId="3" borderId="1" xfId="0" applyFont="1" applyFill="1" applyBorder="1" applyAlignment="1">
      <alignment vertical="top" wrapText="1"/>
    </xf>
    <xf numFmtId="0" fontId="24" fillId="3" borderId="1" xfId="0" applyFont="1" applyFill="1" applyBorder="1" applyAlignment="1">
      <alignment horizontal="left" vertical="top" wrapText="1"/>
    </xf>
    <xf numFmtId="0" fontId="25" fillId="3" borderId="1" xfId="0" applyFont="1" applyFill="1" applyBorder="1" applyAlignment="1">
      <alignment horizontal="left" vertical="top" wrapText="1"/>
    </xf>
    <xf numFmtId="0" fontId="26" fillId="0" borderId="0" xfId="0" applyFont="1"/>
    <xf numFmtId="0" fontId="7" fillId="0" borderId="0" xfId="0" applyFont="1" applyFill="1" applyAlignment="1">
      <alignment wrapText="1"/>
    </xf>
    <xf numFmtId="0" fontId="1" fillId="0" borderId="0" xfId="0" applyFont="1" applyAlignment="1">
      <alignment vertical="center" wrapText="1"/>
    </xf>
    <xf numFmtId="0" fontId="32" fillId="0" borderId="0" xfId="0" applyFont="1" applyAlignment="1">
      <alignment wrapText="1"/>
    </xf>
    <xf numFmtId="0" fontId="33" fillId="0" borderId="0" xfId="0" applyFont="1"/>
    <xf numFmtId="0" fontId="4" fillId="0" borderId="0" xfId="0" applyFont="1" applyAlignment="1">
      <alignment vertical="center" wrapText="1"/>
    </xf>
    <xf numFmtId="0" fontId="28" fillId="0" borderId="5" xfId="0" applyFont="1" applyFill="1" applyBorder="1" applyAlignment="1">
      <alignment horizontal="center" vertical="center" wrapText="1"/>
    </xf>
    <xf numFmtId="0" fontId="28" fillId="0" borderId="0" xfId="0" applyFont="1" applyFill="1" applyAlignment="1">
      <alignment vertical="top" wrapText="1"/>
    </xf>
    <xf numFmtId="0" fontId="28" fillId="0" borderId="0" xfId="0" applyFont="1" applyFill="1" applyAlignment="1">
      <alignment horizontal="center" vertical="top" wrapText="1"/>
    </xf>
    <xf numFmtId="0" fontId="28" fillId="5" borderId="5" xfId="0" applyFont="1" applyFill="1" applyBorder="1" applyAlignment="1">
      <alignment horizontal="center" vertical="center" wrapText="1"/>
    </xf>
    <xf numFmtId="0" fontId="28" fillId="5"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31" fillId="0" borderId="0" xfId="0" applyFont="1" applyAlignment="1">
      <alignment horizontal="center" vertical="center"/>
    </xf>
    <xf numFmtId="4" fontId="9" fillId="5" borderId="1" xfId="0"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28" fillId="0" borderId="0" xfId="0" applyFont="1" applyFill="1" applyAlignment="1">
      <alignment horizontal="center" vertical="center" wrapText="1"/>
    </xf>
    <xf numFmtId="0" fontId="37" fillId="0" borderId="0" xfId="0" applyFont="1" applyAlignment="1">
      <alignment horizontal="center" vertical="center" wrapText="1"/>
    </xf>
    <xf numFmtId="0" fontId="36" fillId="5" borderId="1" xfId="0" applyFont="1" applyFill="1" applyBorder="1" applyAlignment="1">
      <alignment horizontal="center" vertical="center" wrapText="1"/>
    </xf>
    <xf numFmtId="0" fontId="36" fillId="5" borderId="5"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18" fillId="5" borderId="1" xfId="0" applyFont="1" applyFill="1" applyBorder="1" applyAlignment="1">
      <alignment horizontal="center" vertical="center" wrapText="1"/>
    </xf>
    <xf numFmtId="0" fontId="29" fillId="0" borderId="0" xfId="0" applyFont="1" applyAlignment="1">
      <alignment horizontal="center" vertical="center" wrapText="1"/>
    </xf>
    <xf numFmtId="0" fontId="12" fillId="0" borderId="0" xfId="0" applyFont="1" applyFill="1" applyAlignment="1">
      <alignment horizontal="center" vertical="center" wrapText="1"/>
    </xf>
    <xf numFmtId="4" fontId="12" fillId="0" borderId="0" xfId="0" applyNumberFormat="1" applyFont="1" applyFill="1" applyAlignment="1">
      <alignment horizontal="center" vertical="center" wrapText="1"/>
    </xf>
    <xf numFmtId="0" fontId="30" fillId="0" borderId="0" xfId="0" applyFont="1" applyBorder="1" applyAlignment="1">
      <alignment vertical="center" wrapText="1"/>
    </xf>
    <xf numFmtId="0" fontId="34" fillId="0" borderId="0" xfId="0" applyFont="1" applyAlignment="1">
      <alignment horizontal="left" wrapText="1"/>
    </xf>
    <xf numFmtId="0" fontId="4"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top" wrapText="1"/>
    </xf>
    <xf numFmtId="0" fontId="29" fillId="0" borderId="0" xfId="0" applyFont="1" applyBorder="1" applyAlignment="1">
      <alignment vertical="center" wrapText="1"/>
    </xf>
    <xf numFmtId="0" fontId="27" fillId="0" borderId="0" xfId="0" applyFont="1" applyAlignment="1">
      <alignment horizontal="center" vertical="center" wrapText="1"/>
    </xf>
    <xf numFmtId="0" fontId="27" fillId="0" borderId="4" xfId="0" applyFont="1" applyBorder="1" applyAlignment="1">
      <alignment horizontal="center" vertical="center" wrapText="1"/>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17" fillId="0" borderId="1" xfId="0" applyFont="1" applyFill="1" applyBorder="1" applyAlignment="1">
      <alignment horizontal="left" vertical="top" wrapText="1"/>
    </xf>
    <xf numFmtId="4" fontId="1" fillId="0" borderId="1" xfId="0" applyNumberFormat="1" applyFont="1" applyFill="1" applyBorder="1" applyAlignment="1">
      <alignment horizontal="center" vertical="top" wrapText="1"/>
    </xf>
    <xf numFmtId="0" fontId="4" fillId="0" borderId="2"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3" xfId="0" applyFont="1" applyFill="1" applyBorder="1" applyAlignment="1">
      <alignment horizontal="left" vertical="center" wrapText="1"/>
    </xf>
    <xf numFmtId="0" fontId="9" fillId="0" borderId="0" xfId="0" applyFont="1" applyAlignment="1">
      <alignment horizontal="left" wrapText="1"/>
    </xf>
    <xf numFmtId="0" fontId="9" fillId="0" borderId="0" xfId="0" applyFont="1" applyFill="1" applyAlignment="1">
      <alignment horizontal="left" wrapText="1"/>
    </xf>
    <xf numFmtId="0" fontId="9" fillId="0" borderId="4" xfId="0" applyFont="1" applyBorder="1" applyAlignment="1">
      <alignment horizontal="center" vertical="center" wrapText="1"/>
    </xf>
    <xf numFmtId="0" fontId="4" fillId="0" borderId="1" xfId="0" applyFont="1" applyBorder="1" applyAlignment="1">
      <alignment horizontal="center" vertical="top" wrapText="1"/>
    </xf>
    <xf numFmtId="0" fontId="3" fillId="0" borderId="1" xfId="0" applyFont="1" applyFill="1" applyBorder="1" applyAlignment="1">
      <alignment horizontal="left" vertical="center" wrapText="1"/>
    </xf>
    <xf numFmtId="0" fontId="17" fillId="0" borderId="1" xfId="0" applyFont="1" applyFill="1" applyBorder="1" applyAlignment="1">
      <alignment horizontal="center" vertical="top" wrapText="1"/>
    </xf>
    <xf numFmtId="0" fontId="9" fillId="0" borderId="1" xfId="0" applyFont="1" applyFill="1" applyBorder="1" applyAlignment="1">
      <alignment vertical="top" wrapText="1"/>
    </xf>
    <xf numFmtId="0" fontId="8" fillId="0" borderId="8"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37" fillId="0" borderId="0" xfId="0" applyFont="1" applyBorder="1" applyAlignment="1">
      <alignment vertical="center" wrapText="1"/>
    </xf>
    <xf numFmtId="0" fontId="39" fillId="0" borderId="2" xfId="0" applyFont="1" applyFill="1" applyBorder="1" applyAlignment="1">
      <alignment horizontal="left" vertical="center" wrapText="1"/>
    </xf>
    <xf numFmtId="0" fontId="39" fillId="0" borderId="6" xfId="0" applyFont="1" applyFill="1" applyBorder="1" applyAlignment="1">
      <alignment horizontal="left" vertical="center" wrapText="1"/>
    </xf>
    <xf numFmtId="0" fontId="39" fillId="0" borderId="3" xfId="0" applyFont="1" applyFill="1" applyBorder="1" applyAlignment="1">
      <alignment horizontal="left" vertical="center" wrapText="1"/>
    </xf>
    <xf numFmtId="0" fontId="39" fillId="0" borderId="1" xfId="0" applyFont="1" applyFill="1" applyBorder="1" applyAlignment="1">
      <alignment horizontal="left" vertical="top" wrapText="1"/>
    </xf>
    <xf numFmtId="0" fontId="40" fillId="0" borderId="0" xfId="0" applyFont="1" applyFill="1"/>
  </cellXfs>
  <cellStyles count="1">
    <cellStyle name="Normal" xfId="0" builtinId="0"/>
  </cellStyles>
  <dxfs count="1">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695740</xdr:colOff>
      <xdr:row>144</xdr:row>
      <xdr:rowOff>0</xdr:rowOff>
    </xdr:from>
    <xdr:ext cx="184731" cy="264560"/>
    <xdr:sp macro="" textlink="">
      <xdr:nvSpPr>
        <xdr:cNvPr id="2" name="TextBox 1">
          <a:extLst>
            <a:ext uri="{FF2B5EF4-FFF2-40B4-BE49-F238E27FC236}">
              <a16:creationId xmlns:a16="http://schemas.microsoft.com/office/drawing/2014/main" id="{C0A98228-374E-4E23-A4B2-4A4CD07FBA69}"/>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144</xdr:row>
      <xdr:rowOff>0</xdr:rowOff>
    </xdr:from>
    <xdr:ext cx="184731" cy="264560"/>
    <xdr:sp macro="" textlink="">
      <xdr:nvSpPr>
        <xdr:cNvPr id="3" name="TextBox 2">
          <a:extLst>
            <a:ext uri="{FF2B5EF4-FFF2-40B4-BE49-F238E27FC236}">
              <a16:creationId xmlns:a16="http://schemas.microsoft.com/office/drawing/2014/main" id="{0D8DEF85-55A7-4312-B1B4-226C46831FE2}"/>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144</xdr:row>
      <xdr:rowOff>0</xdr:rowOff>
    </xdr:from>
    <xdr:ext cx="184731" cy="264560"/>
    <xdr:sp macro="" textlink="">
      <xdr:nvSpPr>
        <xdr:cNvPr id="4" name="TextBox 3">
          <a:extLst>
            <a:ext uri="{FF2B5EF4-FFF2-40B4-BE49-F238E27FC236}">
              <a16:creationId xmlns:a16="http://schemas.microsoft.com/office/drawing/2014/main" id="{969F56C5-AA13-4DA5-8EBF-CDD8F598575E}"/>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144</xdr:row>
      <xdr:rowOff>0</xdr:rowOff>
    </xdr:from>
    <xdr:ext cx="184731" cy="264560"/>
    <xdr:sp macro="" textlink="">
      <xdr:nvSpPr>
        <xdr:cNvPr id="5" name="TextBox 4">
          <a:extLst>
            <a:ext uri="{FF2B5EF4-FFF2-40B4-BE49-F238E27FC236}">
              <a16:creationId xmlns:a16="http://schemas.microsoft.com/office/drawing/2014/main" id="{785C09F3-AC33-4EB5-85F8-E06E16D5C8B8}"/>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144</xdr:row>
      <xdr:rowOff>0</xdr:rowOff>
    </xdr:from>
    <xdr:ext cx="184731" cy="264560"/>
    <xdr:sp macro="" textlink="">
      <xdr:nvSpPr>
        <xdr:cNvPr id="6" name="TextBox 5">
          <a:extLst>
            <a:ext uri="{FF2B5EF4-FFF2-40B4-BE49-F238E27FC236}">
              <a16:creationId xmlns:a16="http://schemas.microsoft.com/office/drawing/2014/main" id="{63154081-8FB7-428B-8067-BFBF475B447B}"/>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144</xdr:row>
      <xdr:rowOff>0</xdr:rowOff>
    </xdr:from>
    <xdr:ext cx="184731" cy="264560"/>
    <xdr:sp macro="" textlink="">
      <xdr:nvSpPr>
        <xdr:cNvPr id="7" name="TextBox 6">
          <a:extLst>
            <a:ext uri="{FF2B5EF4-FFF2-40B4-BE49-F238E27FC236}">
              <a16:creationId xmlns:a16="http://schemas.microsoft.com/office/drawing/2014/main" id="{34BD10F2-383D-4CF2-B5AF-DEB5F5D6312F}"/>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144</xdr:row>
      <xdr:rowOff>0</xdr:rowOff>
    </xdr:from>
    <xdr:ext cx="184731" cy="264560"/>
    <xdr:sp macro="" textlink="">
      <xdr:nvSpPr>
        <xdr:cNvPr id="8" name="TextBox 7">
          <a:extLst>
            <a:ext uri="{FF2B5EF4-FFF2-40B4-BE49-F238E27FC236}">
              <a16:creationId xmlns:a16="http://schemas.microsoft.com/office/drawing/2014/main" id="{295047CC-7E61-46BF-8A25-7B9F9973ACF5}"/>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144</xdr:row>
      <xdr:rowOff>0</xdr:rowOff>
    </xdr:from>
    <xdr:ext cx="184731" cy="264560"/>
    <xdr:sp macro="" textlink="">
      <xdr:nvSpPr>
        <xdr:cNvPr id="9" name="TextBox 8">
          <a:extLst>
            <a:ext uri="{FF2B5EF4-FFF2-40B4-BE49-F238E27FC236}">
              <a16:creationId xmlns:a16="http://schemas.microsoft.com/office/drawing/2014/main" id="{15C84669-18DA-4B66-AF3C-672BDFC77D7C}"/>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144</xdr:row>
      <xdr:rowOff>0</xdr:rowOff>
    </xdr:from>
    <xdr:ext cx="184731" cy="264560"/>
    <xdr:sp macro="" textlink="">
      <xdr:nvSpPr>
        <xdr:cNvPr id="10" name="TextBox 9">
          <a:extLst>
            <a:ext uri="{FF2B5EF4-FFF2-40B4-BE49-F238E27FC236}">
              <a16:creationId xmlns:a16="http://schemas.microsoft.com/office/drawing/2014/main" id="{C0A98228-374E-4E23-A4B2-4A4CD07FBA69}"/>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144</xdr:row>
      <xdr:rowOff>0</xdr:rowOff>
    </xdr:from>
    <xdr:ext cx="184731" cy="264560"/>
    <xdr:sp macro="" textlink="">
      <xdr:nvSpPr>
        <xdr:cNvPr id="11" name="TextBox 10">
          <a:extLst>
            <a:ext uri="{FF2B5EF4-FFF2-40B4-BE49-F238E27FC236}">
              <a16:creationId xmlns:a16="http://schemas.microsoft.com/office/drawing/2014/main" id="{0D8DEF85-55A7-4312-B1B4-226C46831FE2}"/>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144</xdr:row>
      <xdr:rowOff>0</xdr:rowOff>
    </xdr:from>
    <xdr:ext cx="184731" cy="264560"/>
    <xdr:sp macro="" textlink="">
      <xdr:nvSpPr>
        <xdr:cNvPr id="12" name="TextBox 11">
          <a:extLst>
            <a:ext uri="{FF2B5EF4-FFF2-40B4-BE49-F238E27FC236}">
              <a16:creationId xmlns:a16="http://schemas.microsoft.com/office/drawing/2014/main" id="{969F56C5-AA13-4DA5-8EBF-CDD8F598575E}"/>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144</xdr:row>
      <xdr:rowOff>0</xdr:rowOff>
    </xdr:from>
    <xdr:ext cx="184731" cy="264560"/>
    <xdr:sp macro="" textlink="">
      <xdr:nvSpPr>
        <xdr:cNvPr id="13" name="TextBox 12">
          <a:extLst>
            <a:ext uri="{FF2B5EF4-FFF2-40B4-BE49-F238E27FC236}">
              <a16:creationId xmlns:a16="http://schemas.microsoft.com/office/drawing/2014/main" id="{785C09F3-AC33-4EB5-85F8-E06E16D5C8B8}"/>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144</xdr:row>
      <xdr:rowOff>0</xdr:rowOff>
    </xdr:from>
    <xdr:ext cx="184731" cy="264560"/>
    <xdr:sp macro="" textlink="">
      <xdr:nvSpPr>
        <xdr:cNvPr id="14" name="TextBox 13">
          <a:extLst>
            <a:ext uri="{FF2B5EF4-FFF2-40B4-BE49-F238E27FC236}">
              <a16:creationId xmlns:a16="http://schemas.microsoft.com/office/drawing/2014/main" id="{63154081-8FB7-428B-8067-BFBF475B447B}"/>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144</xdr:row>
      <xdr:rowOff>0</xdr:rowOff>
    </xdr:from>
    <xdr:ext cx="184731" cy="264560"/>
    <xdr:sp macro="" textlink="">
      <xdr:nvSpPr>
        <xdr:cNvPr id="15" name="TextBox 14">
          <a:extLst>
            <a:ext uri="{FF2B5EF4-FFF2-40B4-BE49-F238E27FC236}">
              <a16:creationId xmlns:a16="http://schemas.microsoft.com/office/drawing/2014/main" id="{34BD10F2-383D-4CF2-B5AF-DEB5F5D6312F}"/>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144</xdr:row>
      <xdr:rowOff>0</xdr:rowOff>
    </xdr:from>
    <xdr:ext cx="184731" cy="264560"/>
    <xdr:sp macro="" textlink="">
      <xdr:nvSpPr>
        <xdr:cNvPr id="16" name="TextBox 15">
          <a:extLst>
            <a:ext uri="{FF2B5EF4-FFF2-40B4-BE49-F238E27FC236}">
              <a16:creationId xmlns:a16="http://schemas.microsoft.com/office/drawing/2014/main" id="{295047CC-7E61-46BF-8A25-7B9F9973ACF5}"/>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144</xdr:row>
      <xdr:rowOff>0</xdr:rowOff>
    </xdr:from>
    <xdr:ext cx="184731" cy="264560"/>
    <xdr:sp macro="" textlink="">
      <xdr:nvSpPr>
        <xdr:cNvPr id="17" name="TextBox 16">
          <a:extLst>
            <a:ext uri="{FF2B5EF4-FFF2-40B4-BE49-F238E27FC236}">
              <a16:creationId xmlns:a16="http://schemas.microsoft.com/office/drawing/2014/main" id="{15C84669-18DA-4B66-AF3C-672BDFC77D7C}"/>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144</xdr:row>
      <xdr:rowOff>0</xdr:rowOff>
    </xdr:from>
    <xdr:ext cx="184731" cy="264560"/>
    <xdr:sp macro="" textlink="">
      <xdr:nvSpPr>
        <xdr:cNvPr id="18" name="TextBox 17">
          <a:extLst>
            <a:ext uri="{FF2B5EF4-FFF2-40B4-BE49-F238E27FC236}">
              <a16:creationId xmlns:a16="http://schemas.microsoft.com/office/drawing/2014/main" id="{A5B4E1C7-2B34-403F-9171-7ED51718A4AD}"/>
            </a:ext>
          </a:extLst>
        </xdr:cNvPr>
        <xdr:cNvSpPr txBox="1"/>
      </xdr:nvSpPr>
      <xdr:spPr>
        <a:xfrm>
          <a:off x="962440"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144</xdr:row>
      <xdr:rowOff>0</xdr:rowOff>
    </xdr:from>
    <xdr:ext cx="184731" cy="264560"/>
    <xdr:sp macro="" textlink="">
      <xdr:nvSpPr>
        <xdr:cNvPr id="19" name="TextBox 18">
          <a:extLst>
            <a:ext uri="{FF2B5EF4-FFF2-40B4-BE49-F238E27FC236}">
              <a16:creationId xmlns:a16="http://schemas.microsoft.com/office/drawing/2014/main" id="{74241926-5ADF-4B52-9F75-B0E0CC91BE33}"/>
            </a:ext>
          </a:extLst>
        </xdr:cNvPr>
        <xdr:cNvSpPr txBox="1"/>
      </xdr:nvSpPr>
      <xdr:spPr>
        <a:xfrm>
          <a:off x="962440"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144</xdr:row>
      <xdr:rowOff>0</xdr:rowOff>
    </xdr:from>
    <xdr:ext cx="184731" cy="264560"/>
    <xdr:sp macro="" textlink="">
      <xdr:nvSpPr>
        <xdr:cNvPr id="20" name="TextBox 19">
          <a:extLst>
            <a:ext uri="{FF2B5EF4-FFF2-40B4-BE49-F238E27FC236}">
              <a16:creationId xmlns:a16="http://schemas.microsoft.com/office/drawing/2014/main" id="{253DFF7A-F1F2-4A78-A703-BBF14A625902}"/>
            </a:ext>
          </a:extLst>
        </xdr:cNvPr>
        <xdr:cNvSpPr txBox="1"/>
      </xdr:nvSpPr>
      <xdr:spPr>
        <a:xfrm>
          <a:off x="962440"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144</xdr:row>
      <xdr:rowOff>0</xdr:rowOff>
    </xdr:from>
    <xdr:ext cx="184731" cy="264560"/>
    <xdr:sp macro="" textlink="">
      <xdr:nvSpPr>
        <xdr:cNvPr id="21" name="TextBox 20">
          <a:extLst>
            <a:ext uri="{FF2B5EF4-FFF2-40B4-BE49-F238E27FC236}">
              <a16:creationId xmlns:a16="http://schemas.microsoft.com/office/drawing/2014/main" id="{7795546B-CA61-4884-97A1-89A87C16A630}"/>
            </a:ext>
          </a:extLst>
        </xdr:cNvPr>
        <xdr:cNvSpPr txBox="1"/>
      </xdr:nvSpPr>
      <xdr:spPr>
        <a:xfrm>
          <a:off x="962440"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695740</xdr:colOff>
      <xdr:row>144</xdr:row>
      <xdr:rowOff>0</xdr:rowOff>
    </xdr:from>
    <xdr:ext cx="184731" cy="264560"/>
    <xdr:sp macro="" textlink="">
      <xdr:nvSpPr>
        <xdr:cNvPr id="22" name="TextBox 21">
          <a:extLst>
            <a:ext uri="{FF2B5EF4-FFF2-40B4-BE49-F238E27FC236}">
              <a16:creationId xmlns:a16="http://schemas.microsoft.com/office/drawing/2014/main" id="{79292C80-9E3B-486C-9C8F-1DFEEFB49A9E}"/>
            </a:ext>
          </a:extLst>
        </xdr:cNvPr>
        <xdr:cNvSpPr txBox="1"/>
      </xdr:nvSpPr>
      <xdr:spPr>
        <a:xfrm>
          <a:off x="111442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695740</xdr:colOff>
      <xdr:row>144</xdr:row>
      <xdr:rowOff>0</xdr:rowOff>
    </xdr:from>
    <xdr:ext cx="184731" cy="264560"/>
    <xdr:sp macro="" textlink="">
      <xdr:nvSpPr>
        <xdr:cNvPr id="23" name="TextBox 22">
          <a:extLst>
            <a:ext uri="{FF2B5EF4-FFF2-40B4-BE49-F238E27FC236}">
              <a16:creationId xmlns:a16="http://schemas.microsoft.com/office/drawing/2014/main" id="{FFAA69CA-1051-47D7-8932-DD8A5EF88AE4}"/>
            </a:ext>
          </a:extLst>
        </xdr:cNvPr>
        <xdr:cNvSpPr txBox="1"/>
      </xdr:nvSpPr>
      <xdr:spPr>
        <a:xfrm>
          <a:off x="111442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695740</xdr:colOff>
      <xdr:row>144</xdr:row>
      <xdr:rowOff>0</xdr:rowOff>
    </xdr:from>
    <xdr:ext cx="184731" cy="264560"/>
    <xdr:sp macro="" textlink="">
      <xdr:nvSpPr>
        <xdr:cNvPr id="24" name="TextBox 23">
          <a:extLst>
            <a:ext uri="{FF2B5EF4-FFF2-40B4-BE49-F238E27FC236}">
              <a16:creationId xmlns:a16="http://schemas.microsoft.com/office/drawing/2014/main" id="{D936527E-502A-4D6D-AD6B-2D96BCC69304}"/>
            </a:ext>
          </a:extLst>
        </xdr:cNvPr>
        <xdr:cNvSpPr txBox="1"/>
      </xdr:nvSpPr>
      <xdr:spPr>
        <a:xfrm>
          <a:off x="111442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695740</xdr:colOff>
      <xdr:row>144</xdr:row>
      <xdr:rowOff>0</xdr:rowOff>
    </xdr:from>
    <xdr:ext cx="184731" cy="264560"/>
    <xdr:sp macro="" textlink="">
      <xdr:nvSpPr>
        <xdr:cNvPr id="25" name="TextBox 24">
          <a:extLst>
            <a:ext uri="{FF2B5EF4-FFF2-40B4-BE49-F238E27FC236}">
              <a16:creationId xmlns:a16="http://schemas.microsoft.com/office/drawing/2014/main" id="{8DC7863E-CF01-4EBA-935C-022512D4767C}"/>
            </a:ext>
          </a:extLst>
        </xdr:cNvPr>
        <xdr:cNvSpPr txBox="1"/>
      </xdr:nvSpPr>
      <xdr:spPr>
        <a:xfrm>
          <a:off x="111442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695740</xdr:colOff>
      <xdr:row>144</xdr:row>
      <xdr:rowOff>0</xdr:rowOff>
    </xdr:from>
    <xdr:ext cx="184731" cy="264560"/>
    <xdr:sp macro="" textlink="">
      <xdr:nvSpPr>
        <xdr:cNvPr id="26" name="TextBox 25">
          <a:extLst>
            <a:ext uri="{FF2B5EF4-FFF2-40B4-BE49-F238E27FC236}">
              <a16:creationId xmlns:a16="http://schemas.microsoft.com/office/drawing/2014/main" id="{33F1D397-E440-459A-B399-F539FCF1F0D8}"/>
            </a:ext>
          </a:extLst>
        </xdr:cNvPr>
        <xdr:cNvSpPr txBox="1"/>
      </xdr:nvSpPr>
      <xdr:spPr>
        <a:xfrm>
          <a:off x="111442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695740</xdr:colOff>
      <xdr:row>144</xdr:row>
      <xdr:rowOff>0</xdr:rowOff>
    </xdr:from>
    <xdr:ext cx="184731" cy="264560"/>
    <xdr:sp macro="" textlink="">
      <xdr:nvSpPr>
        <xdr:cNvPr id="27" name="TextBox 26">
          <a:extLst>
            <a:ext uri="{FF2B5EF4-FFF2-40B4-BE49-F238E27FC236}">
              <a16:creationId xmlns:a16="http://schemas.microsoft.com/office/drawing/2014/main" id="{246CDEB7-779F-494A-BBD0-EE97E79A191A}"/>
            </a:ext>
          </a:extLst>
        </xdr:cNvPr>
        <xdr:cNvSpPr txBox="1"/>
      </xdr:nvSpPr>
      <xdr:spPr>
        <a:xfrm>
          <a:off x="111442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695740</xdr:colOff>
      <xdr:row>144</xdr:row>
      <xdr:rowOff>0</xdr:rowOff>
    </xdr:from>
    <xdr:ext cx="184731" cy="264560"/>
    <xdr:sp macro="" textlink="">
      <xdr:nvSpPr>
        <xdr:cNvPr id="28" name="TextBox 27">
          <a:extLst>
            <a:ext uri="{FF2B5EF4-FFF2-40B4-BE49-F238E27FC236}">
              <a16:creationId xmlns:a16="http://schemas.microsoft.com/office/drawing/2014/main" id="{5F318E79-9E83-450A-BAFA-7D8DEF0841AC}"/>
            </a:ext>
          </a:extLst>
        </xdr:cNvPr>
        <xdr:cNvSpPr txBox="1"/>
      </xdr:nvSpPr>
      <xdr:spPr>
        <a:xfrm>
          <a:off x="111442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695740</xdr:colOff>
      <xdr:row>144</xdr:row>
      <xdr:rowOff>0</xdr:rowOff>
    </xdr:from>
    <xdr:ext cx="184731" cy="264560"/>
    <xdr:sp macro="" textlink="">
      <xdr:nvSpPr>
        <xdr:cNvPr id="29" name="TextBox 28">
          <a:extLst>
            <a:ext uri="{FF2B5EF4-FFF2-40B4-BE49-F238E27FC236}">
              <a16:creationId xmlns:a16="http://schemas.microsoft.com/office/drawing/2014/main" id="{848BF002-E1D1-4D6A-AD29-10AEED4D61B9}"/>
            </a:ext>
          </a:extLst>
        </xdr:cNvPr>
        <xdr:cNvSpPr txBox="1"/>
      </xdr:nvSpPr>
      <xdr:spPr>
        <a:xfrm>
          <a:off x="111442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144</xdr:row>
      <xdr:rowOff>0</xdr:rowOff>
    </xdr:from>
    <xdr:ext cx="184731" cy="264560"/>
    <xdr:sp macro="" textlink="">
      <xdr:nvSpPr>
        <xdr:cNvPr id="30" name="TextBox 29">
          <a:extLst>
            <a:ext uri="{FF2B5EF4-FFF2-40B4-BE49-F238E27FC236}">
              <a16:creationId xmlns:a16="http://schemas.microsoft.com/office/drawing/2014/main" id="{1319F943-7B88-46F0-919E-14AC5A7FD41C}"/>
            </a:ext>
          </a:extLst>
        </xdr:cNvPr>
        <xdr:cNvSpPr txBox="1"/>
      </xdr:nvSpPr>
      <xdr:spPr>
        <a:xfrm>
          <a:off x="181016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144</xdr:row>
      <xdr:rowOff>0</xdr:rowOff>
    </xdr:from>
    <xdr:ext cx="184731" cy="264560"/>
    <xdr:sp macro="" textlink="">
      <xdr:nvSpPr>
        <xdr:cNvPr id="31" name="TextBox 30">
          <a:extLst>
            <a:ext uri="{FF2B5EF4-FFF2-40B4-BE49-F238E27FC236}">
              <a16:creationId xmlns:a16="http://schemas.microsoft.com/office/drawing/2014/main" id="{EEAB05D1-B072-4E7A-BEFB-D17E081F2073}"/>
            </a:ext>
          </a:extLst>
        </xdr:cNvPr>
        <xdr:cNvSpPr txBox="1"/>
      </xdr:nvSpPr>
      <xdr:spPr>
        <a:xfrm>
          <a:off x="181016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144</xdr:row>
      <xdr:rowOff>0</xdr:rowOff>
    </xdr:from>
    <xdr:ext cx="184731" cy="264560"/>
    <xdr:sp macro="" textlink="">
      <xdr:nvSpPr>
        <xdr:cNvPr id="32" name="TextBox 31">
          <a:extLst>
            <a:ext uri="{FF2B5EF4-FFF2-40B4-BE49-F238E27FC236}">
              <a16:creationId xmlns:a16="http://schemas.microsoft.com/office/drawing/2014/main" id="{65022C6D-B4A6-41FD-8E28-2698C534187B}"/>
            </a:ext>
          </a:extLst>
        </xdr:cNvPr>
        <xdr:cNvSpPr txBox="1"/>
      </xdr:nvSpPr>
      <xdr:spPr>
        <a:xfrm>
          <a:off x="181016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144</xdr:row>
      <xdr:rowOff>0</xdr:rowOff>
    </xdr:from>
    <xdr:ext cx="184731" cy="264560"/>
    <xdr:sp macro="" textlink="">
      <xdr:nvSpPr>
        <xdr:cNvPr id="33" name="TextBox 32">
          <a:extLst>
            <a:ext uri="{FF2B5EF4-FFF2-40B4-BE49-F238E27FC236}">
              <a16:creationId xmlns:a16="http://schemas.microsoft.com/office/drawing/2014/main" id="{E617ADE9-EA06-41BD-93CA-7CBBC15011F8}"/>
            </a:ext>
          </a:extLst>
        </xdr:cNvPr>
        <xdr:cNvSpPr txBox="1"/>
      </xdr:nvSpPr>
      <xdr:spPr>
        <a:xfrm>
          <a:off x="1810165" y="18019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38" name="TextBox 137">
          <a:extLst>
            <a:ext uri="{FF2B5EF4-FFF2-40B4-BE49-F238E27FC236}">
              <a16:creationId xmlns:a16="http://schemas.microsoft.com/office/drawing/2014/main" id="{9911E506-DC72-4E39-B93D-AA84159EBC95}"/>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39" name="TextBox 138">
          <a:extLst>
            <a:ext uri="{FF2B5EF4-FFF2-40B4-BE49-F238E27FC236}">
              <a16:creationId xmlns:a16="http://schemas.microsoft.com/office/drawing/2014/main" id="{F5E3C188-2C4A-4719-A1F7-072E98549C65}"/>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40" name="TextBox 139">
          <a:extLst>
            <a:ext uri="{FF2B5EF4-FFF2-40B4-BE49-F238E27FC236}">
              <a16:creationId xmlns:a16="http://schemas.microsoft.com/office/drawing/2014/main" id="{6ABD8977-1764-49DE-AF98-6503B00744EA}"/>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41" name="TextBox 140">
          <a:extLst>
            <a:ext uri="{FF2B5EF4-FFF2-40B4-BE49-F238E27FC236}">
              <a16:creationId xmlns:a16="http://schemas.microsoft.com/office/drawing/2014/main" id="{F4DBDA50-5F2B-4707-BE22-8C8F0FE63F67}"/>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42" name="TextBox 141">
          <a:extLst>
            <a:ext uri="{FF2B5EF4-FFF2-40B4-BE49-F238E27FC236}">
              <a16:creationId xmlns:a16="http://schemas.microsoft.com/office/drawing/2014/main" id="{B293247A-CE7B-4D9D-8C0B-4D9E49E64E33}"/>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43" name="TextBox 142">
          <a:extLst>
            <a:ext uri="{FF2B5EF4-FFF2-40B4-BE49-F238E27FC236}">
              <a16:creationId xmlns:a16="http://schemas.microsoft.com/office/drawing/2014/main" id="{1F74417A-D000-4967-8F26-7761C0D1061F}"/>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44" name="TextBox 143">
          <a:extLst>
            <a:ext uri="{FF2B5EF4-FFF2-40B4-BE49-F238E27FC236}">
              <a16:creationId xmlns:a16="http://schemas.microsoft.com/office/drawing/2014/main" id="{EA4BAFD3-CDCD-46B9-A647-0D9807B059ED}"/>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45" name="TextBox 144">
          <a:extLst>
            <a:ext uri="{FF2B5EF4-FFF2-40B4-BE49-F238E27FC236}">
              <a16:creationId xmlns:a16="http://schemas.microsoft.com/office/drawing/2014/main" id="{B0E2FA03-3F32-41CE-8863-AF7A179E97A1}"/>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46" name="TextBox 145">
          <a:extLst>
            <a:ext uri="{FF2B5EF4-FFF2-40B4-BE49-F238E27FC236}">
              <a16:creationId xmlns:a16="http://schemas.microsoft.com/office/drawing/2014/main" id="{2217117A-DF1C-40CC-9BB8-1DB7933337CE}"/>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47" name="TextBox 146">
          <a:extLst>
            <a:ext uri="{FF2B5EF4-FFF2-40B4-BE49-F238E27FC236}">
              <a16:creationId xmlns:a16="http://schemas.microsoft.com/office/drawing/2014/main" id="{A57B3C4D-0BBD-423D-8D5F-635FA371E723}"/>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48" name="TextBox 147">
          <a:extLst>
            <a:ext uri="{FF2B5EF4-FFF2-40B4-BE49-F238E27FC236}">
              <a16:creationId xmlns:a16="http://schemas.microsoft.com/office/drawing/2014/main" id="{1888AEA2-8E16-43AD-AB59-5B4E6DD68591}"/>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49" name="TextBox 148">
          <a:extLst>
            <a:ext uri="{FF2B5EF4-FFF2-40B4-BE49-F238E27FC236}">
              <a16:creationId xmlns:a16="http://schemas.microsoft.com/office/drawing/2014/main" id="{8F9941B1-228C-423A-B45D-326C749685C3}"/>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50" name="TextBox 149">
          <a:extLst>
            <a:ext uri="{FF2B5EF4-FFF2-40B4-BE49-F238E27FC236}">
              <a16:creationId xmlns:a16="http://schemas.microsoft.com/office/drawing/2014/main" id="{C0A98228-374E-4E23-A4B2-4A4CD07FBA69}"/>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51" name="TextBox 150">
          <a:extLst>
            <a:ext uri="{FF2B5EF4-FFF2-40B4-BE49-F238E27FC236}">
              <a16:creationId xmlns:a16="http://schemas.microsoft.com/office/drawing/2014/main" id="{0D8DEF85-55A7-4312-B1B4-226C46831FE2}"/>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52" name="TextBox 151">
          <a:extLst>
            <a:ext uri="{FF2B5EF4-FFF2-40B4-BE49-F238E27FC236}">
              <a16:creationId xmlns:a16="http://schemas.microsoft.com/office/drawing/2014/main" id="{969F56C5-AA13-4DA5-8EBF-CDD8F598575E}"/>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53" name="TextBox 152">
          <a:extLst>
            <a:ext uri="{FF2B5EF4-FFF2-40B4-BE49-F238E27FC236}">
              <a16:creationId xmlns:a16="http://schemas.microsoft.com/office/drawing/2014/main" id="{785C09F3-AC33-4EB5-85F8-E06E16D5C8B8}"/>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54" name="TextBox 153">
          <a:extLst>
            <a:ext uri="{FF2B5EF4-FFF2-40B4-BE49-F238E27FC236}">
              <a16:creationId xmlns:a16="http://schemas.microsoft.com/office/drawing/2014/main" id="{63154081-8FB7-428B-8067-BFBF475B447B}"/>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55" name="TextBox 154">
          <a:extLst>
            <a:ext uri="{FF2B5EF4-FFF2-40B4-BE49-F238E27FC236}">
              <a16:creationId xmlns:a16="http://schemas.microsoft.com/office/drawing/2014/main" id="{34BD10F2-383D-4CF2-B5AF-DEB5F5D6312F}"/>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56" name="TextBox 155">
          <a:extLst>
            <a:ext uri="{FF2B5EF4-FFF2-40B4-BE49-F238E27FC236}">
              <a16:creationId xmlns:a16="http://schemas.microsoft.com/office/drawing/2014/main" id="{295047CC-7E61-46BF-8A25-7B9F9973ACF5}"/>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57" name="TextBox 156">
          <a:extLst>
            <a:ext uri="{FF2B5EF4-FFF2-40B4-BE49-F238E27FC236}">
              <a16:creationId xmlns:a16="http://schemas.microsoft.com/office/drawing/2014/main" id="{15C84669-18DA-4B66-AF3C-672BDFC77D7C}"/>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58" name="TextBox 157">
          <a:extLst>
            <a:ext uri="{FF2B5EF4-FFF2-40B4-BE49-F238E27FC236}">
              <a16:creationId xmlns:a16="http://schemas.microsoft.com/office/drawing/2014/main" id="{C0A98228-374E-4E23-A4B2-4A4CD07FBA69}"/>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59" name="TextBox 158">
          <a:extLst>
            <a:ext uri="{FF2B5EF4-FFF2-40B4-BE49-F238E27FC236}">
              <a16:creationId xmlns:a16="http://schemas.microsoft.com/office/drawing/2014/main" id="{0D8DEF85-55A7-4312-B1B4-226C46831FE2}"/>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60" name="TextBox 159">
          <a:extLst>
            <a:ext uri="{FF2B5EF4-FFF2-40B4-BE49-F238E27FC236}">
              <a16:creationId xmlns:a16="http://schemas.microsoft.com/office/drawing/2014/main" id="{969F56C5-AA13-4DA5-8EBF-CDD8F598575E}"/>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61" name="TextBox 160">
          <a:extLst>
            <a:ext uri="{FF2B5EF4-FFF2-40B4-BE49-F238E27FC236}">
              <a16:creationId xmlns:a16="http://schemas.microsoft.com/office/drawing/2014/main" id="{785C09F3-AC33-4EB5-85F8-E06E16D5C8B8}"/>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62" name="TextBox 161">
          <a:extLst>
            <a:ext uri="{FF2B5EF4-FFF2-40B4-BE49-F238E27FC236}">
              <a16:creationId xmlns:a16="http://schemas.microsoft.com/office/drawing/2014/main" id="{63154081-8FB7-428B-8067-BFBF475B447B}"/>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63" name="TextBox 162">
          <a:extLst>
            <a:ext uri="{FF2B5EF4-FFF2-40B4-BE49-F238E27FC236}">
              <a16:creationId xmlns:a16="http://schemas.microsoft.com/office/drawing/2014/main" id="{34BD10F2-383D-4CF2-B5AF-DEB5F5D6312F}"/>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64" name="TextBox 163">
          <a:extLst>
            <a:ext uri="{FF2B5EF4-FFF2-40B4-BE49-F238E27FC236}">
              <a16:creationId xmlns:a16="http://schemas.microsoft.com/office/drawing/2014/main" id="{295047CC-7E61-46BF-8A25-7B9F9973ACF5}"/>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65" name="TextBox 164">
          <a:extLst>
            <a:ext uri="{FF2B5EF4-FFF2-40B4-BE49-F238E27FC236}">
              <a16:creationId xmlns:a16="http://schemas.microsoft.com/office/drawing/2014/main" id="{15C84669-18DA-4B66-AF3C-672BDFC77D7C}"/>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66" name="TextBox 165">
          <a:extLst>
            <a:ext uri="{FF2B5EF4-FFF2-40B4-BE49-F238E27FC236}">
              <a16:creationId xmlns:a16="http://schemas.microsoft.com/office/drawing/2014/main" id="{63154081-8FB7-428B-8067-BFBF475B447B}"/>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67" name="TextBox 166">
          <a:extLst>
            <a:ext uri="{FF2B5EF4-FFF2-40B4-BE49-F238E27FC236}">
              <a16:creationId xmlns:a16="http://schemas.microsoft.com/office/drawing/2014/main" id="{34BD10F2-383D-4CF2-B5AF-DEB5F5D6312F}"/>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68" name="TextBox 167">
          <a:extLst>
            <a:ext uri="{FF2B5EF4-FFF2-40B4-BE49-F238E27FC236}">
              <a16:creationId xmlns:a16="http://schemas.microsoft.com/office/drawing/2014/main" id="{295047CC-7E61-46BF-8A25-7B9F9973ACF5}"/>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69" name="TextBox 168">
          <a:extLst>
            <a:ext uri="{FF2B5EF4-FFF2-40B4-BE49-F238E27FC236}">
              <a16:creationId xmlns:a16="http://schemas.microsoft.com/office/drawing/2014/main" id="{15C84669-18DA-4B66-AF3C-672BDFC77D7C}"/>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70" name="TextBox 169">
          <a:extLst>
            <a:ext uri="{FF2B5EF4-FFF2-40B4-BE49-F238E27FC236}">
              <a16:creationId xmlns:a16="http://schemas.microsoft.com/office/drawing/2014/main" id="{63154081-8FB7-428B-8067-BFBF475B447B}"/>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71" name="TextBox 170">
          <a:extLst>
            <a:ext uri="{FF2B5EF4-FFF2-40B4-BE49-F238E27FC236}">
              <a16:creationId xmlns:a16="http://schemas.microsoft.com/office/drawing/2014/main" id="{34BD10F2-383D-4CF2-B5AF-DEB5F5D6312F}"/>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72" name="TextBox 171">
          <a:extLst>
            <a:ext uri="{FF2B5EF4-FFF2-40B4-BE49-F238E27FC236}">
              <a16:creationId xmlns:a16="http://schemas.microsoft.com/office/drawing/2014/main" id="{295047CC-7E61-46BF-8A25-7B9F9973ACF5}"/>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73</xdr:row>
      <xdr:rowOff>0</xdr:rowOff>
    </xdr:from>
    <xdr:ext cx="184731" cy="264560"/>
    <xdr:sp macro="" textlink="">
      <xdr:nvSpPr>
        <xdr:cNvPr id="173" name="TextBox 172">
          <a:extLst>
            <a:ext uri="{FF2B5EF4-FFF2-40B4-BE49-F238E27FC236}">
              <a16:creationId xmlns:a16="http://schemas.microsoft.com/office/drawing/2014/main" id="{15C84669-18DA-4B66-AF3C-672BDFC77D7C}"/>
            </a:ext>
          </a:extLst>
        </xdr:cNvPr>
        <xdr:cNvSpPr txBox="1"/>
      </xdr:nvSpPr>
      <xdr:spPr>
        <a:xfrm>
          <a:off x="111442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74" name="TextBox 173">
          <a:extLst>
            <a:ext uri="{FF2B5EF4-FFF2-40B4-BE49-F238E27FC236}">
              <a16:creationId xmlns:a16="http://schemas.microsoft.com/office/drawing/2014/main" id="{63154081-8FB7-428B-8067-BFBF475B447B}"/>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75" name="TextBox 174">
          <a:extLst>
            <a:ext uri="{FF2B5EF4-FFF2-40B4-BE49-F238E27FC236}">
              <a16:creationId xmlns:a16="http://schemas.microsoft.com/office/drawing/2014/main" id="{34BD10F2-383D-4CF2-B5AF-DEB5F5D6312F}"/>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76" name="TextBox 175">
          <a:extLst>
            <a:ext uri="{FF2B5EF4-FFF2-40B4-BE49-F238E27FC236}">
              <a16:creationId xmlns:a16="http://schemas.microsoft.com/office/drawing/2014/main" id="{295047CC-7E61-46BF-8A25-7B9F9973ACF5}"/>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77" name="TextBox 176">
          <a:extLst>
            <a:ext uri="{FF2B5EF4-FFF2-40B4-BE49-F238E27FC236}">
              <a16:creationId xmlns:a16="http://schemas.microsoft.com/office/drawing/2014/main" id="{15C84669-18DA-4B66-AF3C-672BDFC77D7C}"/>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78" name="TextBox 177">
          <a:extLst>
            <a:ext uri="{FF2B5EF4-FFF2-40B4-BE49-F238E27FC236}">
              <a16:creationId xmlns:a16="http://schemas.microsoft.com/office/drawing/2014/main" id="{63154081-8FB7-428B-8067-BFBF475B447B}"/>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79" name="TextBox 178">
          <a:extLst>
            <a:ext uri="{FF2B5EF4-FFF2-40B4-BE49-F238E27FC236}">
              <a16:creationId xmlns:a16="http://schemas.microsoft.com/office/drawing/2014/main" id="{34BD10F2-383D-4CF2-B5AF-DEB5F5D6312F}"/>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80" name="TextBox 179">
          <a:extLst>
            <a:ext uri="{FF2B5EF4-FFF2-40B4-BE49-F238E27FC236}">
              <a16:creationId xmlns:a16="http://schemas.microsoft.com/office/drawing/2014/main" id="{295047CC-7E61-46BF-8A25-7B9F9973ACF5}"/>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81" name="TextBox 180">
          <a:extLst>
            <a:ext uri="{FF2B5EF4-FFF2-40B4-BE49-F238E27FC236}">
              <a16:creationId xmlns:a16="http://schemas.microsoft.com/office/drawing/2014/main" id="{15C84669-18DA-4B66-AF3C-672BDFC77D7C}"/>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82" name="TextBox 181">
          <a:extLst>
            <a:ext uri="{FF2B5EF4-FFF2-40B4-BE49-F238E27FC236}">
              <a16:creationId xmlns:a16="http://schemas.microsoft.com/office/drawing/2014/main" id="{00000000-0008-0000-0000-00003E000000}"/>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83" name="TextBox 182">
          <a:extLst>
            <a:ext uri="{FF2B5EF4-FFF2-40B4-BE49-F238E27FC236}">
              <a16:creationId xmlns:a16="http://schemas.microsoft.com/office/drawing/2014/main" id="{00000000-0008-0000-0000-00003F000000}"/>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84" name="TextBox 183">
          <a:extLst>
            <a:ext uri="{FF2B5EF4-FFF2-40B4-BE49-F238E27FC236}">
              <a16:creationId xmlns:a16="http://schemas.microsoft.com/office/drawing/2014/main" id="{00000000-0008-0000-0000-000040000000}"/>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85" name="TextBox 184">
          <a:extLst>
            <a:ext uri="{FF2B5EF4-FFF2-40B4-BE49-F238E27FC236}">
              <a16:creationId xmlns:a16="http://schemas.microsoft.com/office/drawing/2014/main" id="{00000000-0008-0000-0000-000041000000}"/>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86" name="TextBox 185">
          <a:extLst>
            <a:ext uri="{FF2B5EF4-FFF2-40B4-BE49-F238E27FC236}">
              <a16:creationId xmlns:a16="http://schemas.microsoft.com/office/drawing/2014/main" id="{00000000-0008-0000-0000-000046000000}"/>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87" name="TextBox 186">
          <a:extLst>
            <a:ext uri="{FF2B5EF4-FFF2-40B4-BE49-F238E27FC236}">
              <a16:creationId xmlns:a16="http://schemas.microsoft.com/office/drawing/2014/main" id="{00000000-0008-0000-0000-000047000000}"/>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88" name="TextBox 187">
          <a:extLst>
            <a:ext uri="{FF2B5EF4-FFF2-40B4-BE49-F238E27FC236}">
              <a16:creationId xmlns:a16="http://schemas.microsoft.com/office/drawing/2014/main" id="{00000000-0008-0000-0000-000048000000}"/>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73</xdr:row>
      <xdr:rowOff>0</xdr:rowOff>
    </xdr:from>
    <xdr:ext cx="184731" cy="264560"/>
    <xdr:sp macro="" textlink="">
      <xdr:nvSpPr>
        <xdr:cNvPr id="189" name="TextBox 188">
          <a:extLst>
            <a:ext uri="{FF2B5EF4-FFF2-40B4-BE49-F238E27FC236}">
              <a16:creationId xmlns:a16="http://schemas.microsoft.com/office/drawing/2014/main" id="{00000000-0008-0000-0000-000049000000}"/>
            </a:ext>
          </a:extLst>
        </xdr:cNvPr>
        <xdr:cNvSpPr txBox="1"/>
      </xdr:nvSpPr>
      <xdr:spPr>
        <a:xfrm>
          <a:off x="1810165" y="9494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155</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000540"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155</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000540"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155</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000540"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155</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000540"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155</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169586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155</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169586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155</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69586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155</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169586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155</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169586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155</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169586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155</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169586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155</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169586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155</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243881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155</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243881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155</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243881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155</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2438815" y="38618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18" name="TextBox 17">
          <a:extLst>
            <a:ext uri="{FF2B5EF4-FFF2-40B4-BE49-F238E27FC236}">
              <a16:creationId xmlns:a16="http://schemas.microsoft.com/office/drawing/2014/main" id="{C0A98228-374E-4E23-A4B2-4A4CD07FBA69}"/>
            </a:ext>
          </a:extLst>
        </xdr:cNvPr>
        <xdr:cNvSpPr txBox="1"/>
      </xdr:nvSpPr>
      <xdr:spPr>
        <a:xfrm>
          <a:off x="1000540"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19" name="TextBox 18">
          <a:extLst>
            <a:ext uri="{FF2B5EF4-FFF2-40B4-BE49-F238E27FC236}">
              <a16:creationId xmlns:a16="http://schemas.microsoft.com/office/drawing/2014/main" id="{0D8DEF85-55A7-4312-B1B4-226C46831FE2}"/>
            </a:ext>
          </a:extLst>
        </xdr:cNvPr>
        <xdr:cNvSpPr txBox="1"/>
      </xdr:nvSpPr>
      <xdr:spPr>
        <a:xfrm>
          <a:off x="1000540"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20" name="TextBox 19">
          <a:extLst>
            <a:ext uri="{FF2B5EF4-FFF2-40B4-BE49-F238E27FC236}">
              <a16:creationId xmlns:a16="http://schemas.microsoft.com/office/drawing/2014/main" id="{969F56C5-AA13-4DA5-8EBF-CDD8F598575E}"/>
            </a:ext>
          </a:extLst>
        </xdr:cNvPr>
        <xdr:cNvSpPr txBox="1"/>
      </xdr:nvSpPr>
      <xdr:spPr>
        <a:xfrm>
          <a:off x="1000540"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21" name="TextBox 20">
          <a:extLst>
            <a:ext uri="{FF2B5EF4-FFF2-40B4-BE49-F238E27FC236}">
              <a16:creationId xmlns:a16="http://schemas.microsoft.com/office/drawing/2014/main" id="{785C09F3-AC33-4EB5-85F8-E06E16D5C8B8}"/>
            </a:ext>
          </a:extLst>
        </xdr:cNvPr>
        <xdr:cNvSpPr txBox="1"/>
      </xdr:nvSpPr>
      <xdr:spPr>
        <a:xfrm>
          <a:off x="1000540"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22" name="TextBox 21">
          <a:extLst>
            <a:ext uri="{FF2B5EF4-FFF2-40B4-BE49-F238E27FC236}">
              <a16:creationId xmlns:a16="http://schemas.microsoft.com/office/drawing/2014/main" id="{63154081-8FB7-428B-8067-BFBF475B447B}"/>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23" name="TextBox 22">
          <a:extLst>
            <a:ext uri="{FF2B5EF4-FFF2-40B4-BE49-F238E27FC236}">
              <a16:creationId xmlns:a16="http://schemas.microsoft.com/office/drawing/2014/main" id="{34BD10F2-383D-4CF2-B5AF-DEB5F5D6312F}"/>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24" name="TextBox 23">
          <a:extLst>
            <a:ext uri="{FF2B5EF4-FFF2-40B4-BE49-F238E27FC236}">
              <a16:creationId xmlns:a16="http://schemas.microsoft.com/office/drawing/2014/main" id="{295047CC-7E61-46BF-8A25-7B9F9973ACF5}"/>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25" name="TextBox 24">
          <a:extLst>
            <a:ext uri="{FF2B5EF4-FFF2-40B4-BE49-F238E27FC236}">
              <a16:creationId xmlns:a16="http://schemas.microsoft.com/office/drawing/2014/main" id="{15C84669-18DA-4B66-AF3C-672BDFC77D7C}"/>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26" name="TextBox 25">
          <a:extLst>
            <a:ext uri="{FF2B5EF4-FFF2-40B4-BE49-F238E27FC236}">
              <a16:creationId xmlns:a16="http://schemas.microsoft.com/office/drawing/2014/main" id="{C0A98228-374E-4E23-A4B2-4A4CD07FBA69}"/>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27" name="TextBox 26">
          <a:extLst>
            <a:ext uri="{FF2B5EF4-FFF2-40B4-BE49-F238E27FC236}">
              <a16:creationId xmlns:a16="http://schemas.microsoft.com/office/drawing/2014/main" id="{0D8DEF85-55A7-4312-B1B4-226C46831FE2}"/>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28" name="TextBox 27">
          <a:extLst>
            <a:ext uri="{FF2B5EF4-FFF2-40B4-BE49-F238E27FC236}">
              <a16:creationId xmlns:a16="http://schemas.microsoft.com/office/drawing/2014/main" id="{969F56C5-AA13-4DA5-8EBF-CDD8F598575E}"/>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29" name="TextBox 28">
          <a:extLst>
            <a:ext uri="{FF2B5EF4-FFF2-40B4-BE49-F238E27FC236}">
              <a16:creationId xmlns:a16="http://schemas.microsoft.com/office/drawing/2014/main" id="{785C09F3-AC33-4EB5-85F8-E06E16D5C8B8}"/>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30" name="TextBox 29">
          <a:extLst>
            <a:ext uri="{FF2B5EF4-FFF2-40B4-BE49-F238E27FC236}">
              <a16:creationId xmlns:a16="http://schemas.microsoft.com/office/drawing/2014/main" id="{63154081-8FB7-428B-8067-BFBF475B447B}"/>
            </a:ext>
          </a:extLst>
        </xdr:cNvPr>
        <xdr:cNvSpPr txBox="1"/>
      </xdr:nvSpPr>
      <xdr:spPr>
        <a:xfrm>
          <a:off x="169586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31" name="TextBox 30">
          <a:extLst>
            <a:ext uri="{FF2B5EF4-FFF2-40B4-BE49-F238E27FC236}">
              <a16:creationId xmlns:a16="http://schemas.microsoft.com/office/drawing/2014/main" id="{34BD10F2-383D-4CF2-B5AF-DEB5F5D6312F}"/>
            </a:ext>
          </a:extLst>
        </xdr:cNvPr>
        <xdr:cNvSpPr txBox="1"/>
      </xdr:nvSpPr>
      <xdr:spPr>
        <a:xfrm>
          <a:off x="169586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32" name="TextBox 31">
          <a:extLst>
            <a:ext uri="{FF2B5EF4-FFF2-40B4-BE49-F238E27FC236}">
              <a16:creationId xmlns:a16="http://schemas.microsoft.com/office/drawing/2014/main" id="{295047CC-7E61-46BF-8A25-7B9F9973ACF5}"/>
            </a:ext>
          </a:extLst>
        </xdr:cNvPr>
        <xdr:cNvSpPr txBox="1"/>
      </xdr:nvSpPr>
      <xdr:spPr>
        <a:xfrm>
          <a:off x="169586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33" name="TextBox 32">
          <a:extLst>
            <a:ext uri="{FF2B5EF4-FFF2-40B4-BE49-F238E27FC236}">
              <a16:creationId xmlns:a16="http://schemas.microsoft.com/office/drawing/2014/main" id="{15C84669-18DA-4B66-AF3C-672BDFC77D7C}"/>
            </a:ext>
          </a:extLst>
        </xdr:cNvPr>
        <xdr:cNvSpPr txBox="1"/>
      </xdr:nvSpPr>
      <xdr:spPr>
        <a:xfrm>
          <a:off x="169586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34" name="TextBox 33">
          <a:extLst>
            <a:ext uri="{FF2B5EF4-FFF2-40B4-BE49-F238E27FC236}">
              <a16:creationId xmlns:a16="http://schemas.microsoft.com/office/drawing/2014/main" id="{C0A98228-374E-4E23-A4B2-4A4CD07FBA69}"/>
            </a:ext>
          </a:extLst>
        </xdr:cNvPr>
        <xdr:cNvSpPr txBox="1"/>
      </xdr:nvSpPr>
      <xdr:spPr>
        <a:xfrm>
          <a:off x="1000540"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35" name="TextBox 34">
          <a:extLst>
            <a:ext uri="{FF2B5EF4-FFF2-40B4-BE49-F238E27FC236}">
              <a16:creationId xmlns:a16="http://schemas.microsoft.com/office/drawing/2014/main" id="{0D8DEF85-55A7-4312-B1B4-226C46831FE2}"/>
            </a:ext>
          </a:extLst>
        </xdr:cNvPr>
        <xdr:cNvSpPr txBox="1"/>
      </xdr:nvSpPr>
      <xdr:spPr>
        <a:xfrm>
          <a:off x="1000540"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36" name="TextBox 35">
          <a:extLst>
            <a:ext uri="{FF2B5EF4-FFF2-40B4-BE49-F238E27FC236}">
              <a16:creationId xmlns:a16="http://schemas.microsoft.com/office/drawing/2014/main" id="{969F56C5-AA13-4DA5-8EBF-CDD8F598575E}"/>
            </a:ext>
          </a:extLst>
        </xdr:cNvPr>
        <xdr:cNvSpPr txBox="1"/>
      </xdr:nvSpPr>
      <xdr:spPr>
        <a:xfrm>
          <a:off x="1000540"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37" name="TextBox 36">
          <a:extLst>
            <a:ext uri="{FF2B5EF4-FFF2-40B4-BE49-F238E27FC236}">
              <a16:creationId xmlns:a16="http://schemas.microsoft.com/office/drawing/2014/main" id="{785C09F3-AC33-4EB5-85F8-E06E16D5C8B8}"/>
            </a:ext>
          </a:extLst>
        </xdr:cNvPr>
        <xdr:cNvSpPr txBox="1"/>
      </xdr:nvSpPr>
      <xdr:spPr>
        <a:xfrm>
          <a:off x="1000540"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38" name="TextBox 37">
          <a:extLst>
            <a:ext uri="{FF2B5EF4-FFF2-40B4-BE49-F238E27FC236}">
              <a16:creationId xmlns:a16="http://schemas.microsoft.com/office/drawing/2014/main" id="{63154081-8FB7-428B-8067-BFBF475B447B}"/>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39" name="TextBox 38">
          <a:extLst>
            <a:ext uri="{FF2B5EF4-FFF2-40B4-BE49-F238E27FC236}">
              <a16:creationId xmlns:a16="http://schemas.microsoft.com/office/drawing/2014/main" id="{34BD10F2-383D-4CF2-B5AF-DEB5F5D6312F}"/>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40" name="TextBox 39">
          <a:extLst>
            <a:ext uri="{FF2B5EF4-FFF2-40B4-BE49-F238E27FC236}">
              <a16:creationId xmlns:a16="http://schemas.microsoft.com/office/drawing/2014/main" id="{295047CC-7E61-46BF-8A25-7B9F9973ACF5}"/>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41" name="TextBox 40">
          <a:extLst>
            <a:ext uri="{FF2B5EF4-FFF2-40B4-BE49-F238E27FC236}">
              <a16:creationId xmlns:a16="http://schemas.microsoft.com/office/drawing/2014/main" id="{15C84669-18DA-4B66-AF3C-672BDFC77D7C}"/>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42" name="TextBox 41">
          <a:extLst>
            <a:ext uri="{FF2B5EF4-FFF2-40B4-BE49-F238E27FC236}">
              <a16:creationId xmlns:a16="http://schemas.microsoft.com/office/drawing/2014/main" id="{C0A98228-374E-4E23-A4B2-4A4CD07FBA69}"/>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43" name="TextBox 42">
          <a:extLst>
            <a:ext uri="{FF2B5EF4-FFF2-40B4-BE49-F238E27FC236}">
              <a16:creationId xmlns:a16="http://schemas.microsoft.com/office/drawing/2014/main" id="{0D8DEF85-55A7-4312-B1B4-226C46831FE2}"/>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44" name="TextBox 43">
          <a:extLst>
            <a:ext uri="{FF2B5EF4-FFF2-40B4-BE49-F238E27FC236}">
              <a16:creationId xmlns:a16="http://schemas.microsoft.com/office/drawing/2014/main" id="{969F56C5-AA13-4DA5-8EBF-CDD8F598575E}"/>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45" name="TextBox 44">
          <a:extLst>
            <a:ext uri="{FF2B5EF4-FFF2-40B4-BE49-F238E27FC236}">
              <a16:creationId xmlns:a16="http://schemas.microsoft.com/office/drawing/2014/main" id="{785C09F3-AC33-4EB5-85F8-E06E16D5C8B8}"/>
            </a:ext>
          </a:extLst>
        </xdr:cNvPr>
        <xdr:cNvSpPr txBox="1"/>
      </xdr:nvSpPr>
      <xdr:spPr>
        <a:xfrm>
          <a:off x="100012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46" name="TextBox 45">
          <a:extLst>
            <a:ext uri="{FF2B5EF4-FFF2-40B4-BE49-F238E27FC236}">
              <a16:creationId xmlns:a16="http://schemas.microsoft.com/office/drawing/2014/main" id="{63154081-8FB7-428B-8067-BFBF475B447B}"/>
            </a:ext>
          </a:extLst>
        </xdr:cNvPr>
        <xdr:cNvSpPr txBox="1"/>
      </xdr:nvSpPr>
      <xdr:spPr>
        <a:xfrm>
          <a:off x="169586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47" name="TextBox 46">
          <a:extLst>
            <a:ext uri="{FF2B5EF4-FFF2-40B4-BE49-F238E27FC236}">
              <a16:creationId xmlns:a16="http://schemas.microsoft.com/office/drawing/2014/main" id="{34BD10F2-383D-4CF2-B5AF-DEB5F5D6312F}"/>
            </a:ext>
          </a:extLst>
        </xdr:cNvPr>
        <xdr:cNvSpPr txBox="1"/>
      </xdr:nvSpPr>
      <xdr:spPr>
        <a:xfrm>
          <a:off x="169586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48" name="TextBox 47">
          <a:extLst>
            <a:ext uri="{FF2B5EF4-FFF2-40B4-BE49-F238E27FC236}">
              <a16:creationId xmlns:a16="http://schemas.microsoft.com/office/drawing/2014/main" id="{295047CC-7E61-46BF-8A25-7B9F9973ACF5}"/>
            </a:ext>
          </a:extLst>
        </xdr:cNvPr>
        <xdr:cNvSpPr txBox="1"/>
      </xdr:nvSpPr>
      <xdr:spPr>
        <a:xfrm>
          <a:off x="169586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155</xdr:row>
      <xdr:rowOff>0</xdr:rowOff>
    </xdr:from>
    <xdr:ext cx="184731" cy="264560"/>
    <xdr:sp macro="" textlink="">
      <xdr:nvSpPr>
        <xdr:cNvPr id="49" name="TextBox 48">
          <a:extLst>
            <a:ext uri="{FF2B5EF4-FFF2-40B4-BE49-F238E27FC236}">
              <a16:creationId xmlns:a16="http://schemas.microsoft.com/office/drawing/2014/main" id="{15C84669-18DA-4B66-AF3C-672BDFC77D7C}"/>
            </a:ext>
          </a:extLst>
        </xdr:cNvPr>
        <xdr:cNvSpPr txBox="1"/>
      </xdr:nvSpPr>
      <xdr:spPr>
        <a:xfrm>
          <a:off x="1695865" y="2382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8"/>
  <sheetViews>
    <sheetView tabSelected="1" topLeftCell="A147" zoomScale="130" zoomScaleNormal="130" workbookViewId="0">
      <selection activeCell="A155" sqref="A155:F155"/>
    </sheetView>
  </sheetViews>
  <sheetFormatPr defaultRowHeight="18" x14ac:dyDescent="0.25"/>
  <cols>
    <col min="1" max="1" width="6.140625" style="106" customWidth="1"/>
    <col min="2" max="2" width="14.42578125" style="106" customWidth="1"/>
    <col min="3" max="3" width="26.7109375" style="117" customWidth="1"/>
    <col min="4" max="4" width="97.28515625" style="112" customWidth="1"/>
    <col min="5" max="5" width="10.140625" style="124" customWidth="1"/>
    <col min="6" max="6" width="12.5703125" style="125" customWidth="1"/>
    <col min="7" max="7" width="16.42578125" style="124" bestFit="1" customWidth="1"/>
    <col min="8" max="8" width="28" style="117" customWidth="1"/>
    <col min="9" max="9" width="113.7109375" style="112" customWidth="1"/>
    <col min="10" max="10" width="20.28515625" style="39" customWidth="1"/>
    <col min="11" max="13" width="9.140625" style="39" customWidth="1"/>
    <col min="14" max="16384" width="9.140625" style="39"/>
  </cols>
  <sheetData>
    <row r="1" spans="1:10" s="100" customFormat="1" ht="24.75" customHeight="1" x14ac:dyDescent="0.25">
      <c r="A1" s="132" t="s">
        <v>1633</v>
      </c>
      <c r="B1" s="132"/>
      <c r="C1" s="132"/>
      <c r="D1" s="132"/>
      <c r="E1" s="132"/>
      <c r="F1" s="132"/>
      <c r="G1" s="132"/>
      <c r="H1" s="132"/>
      <c r="I1" s="132"/>
    </row>
    <row r="2" spans="1:10" s="100" customFormat="1" ht="24.75" customHeight="1" x14ac:dyDescent="0.25">
      <c r="A2" s="132" t="s">
        <v>1634</v>
      </c>
      <c r="B2" s="132"/>
      <c r="C2" s="132"/>
      <c r="D2" s="132"/>
      <c r="E2" s="132"/>
      <c r="F2" s="132"/>
      <c r="G2" s="132"/>
      <c r="H2" s="132"/>
      <c r="I2" s="132"/>
    </row>
    <row r="3" spans="1:10" s="100" customFormat="1" ht="38.25" customHeight="1" x14ac:dyDescent="0.25">
      <c r="A3" s="133" t="s">
        <v>1632</v>
      </c>
      <c r="B3" s="133"/>
      <c r="C3" s="133"/>
      <c r="D3" s="133"/>
      <c r="E3" s="133"/>
      <c r="F3" s="133"/>
      <c r="G3" s="133"/>
      <c r="H3" s="133"/>
      <c r="I3" s="133"/>
    </row>
    <row r="4" spans="1:10" s="54" customFormat="1" ht="93" customHeight="1" x14ac:dyDescent="0.25">
      <c r="A4" s="119" t="s">
        <v>663</v>
      </c>
      <c r="B4" s="119" t="s">
        <v>664</v>
      </c>
      <c r="C4" s="119" t="s">
        <v>665</v>
      </c>
      <c r="D4" s="119" t="s">
        <v>666</v>
      </c>
      <c r="E4" s="121" t="s">
        <v>667</v>
      </c>
      <c r="F4" s="121" t="s">
        <v>668</v>
      </c>
      <c r="G4" s="114" t="s">
        <v>857</v>
      </c>
      <c r="H4" s="119" t="s">
        <v>1367</v>
      </c>
      <c r="I4" s="119" t="s">
        <v>672</v>
      </c>
      <c r="J4" s="120" t="s">
        <v>1637</v>
      </c>
    </row>
    <row r="5" spans="1:10" s="54" customFormat="1" ht="210" x14ac:dyDescent="0.25">
      <c r="A5" s="108">
        <v>1</v>
      </c>
      <c r="B5" s="108">
        <v>33691159</v>
      </c>
      <c r="C5" s="104" t="s">
        <v>1296</v>
      </c>
      <c r="D5" s="109" t="s">
        <v>1337</v>
      </c>
      <c r="E5" s="121" t="s">
        <v>4</v>
      </c>
      <c r="F5" s="121">
        <v>1</v>
      </c>
      <c r="G5" s="114">
        <v>16400</v>
      </c>
      <c r="H5" s="104" t="s">
        <v>1368</v>
      </c>
      <c r="I5" s="109" t="s">
        <v>1369</v>
      </c>
      <c r="J5" s="109" t="s">
        <v>36</v>
      </c>
    </row>
    <row r="6" spans="1:10" s="54" customFormat="1" ht="195" x14ac:dyDescent="0.25">
      <c r="A6" s="108">
        <v>2</v>
      </c>
      <c r="B6" s="108">
        <v>33691162</v>
      </c>
      <c r="C6" s="104" t="s">
        <v>1302</v>
      </c>
      <c r="D6" s="109" t="s">
        <v>1338</v>
      </c>
      <c r="E6" s="121" t="s">
        <v>4</v>
      </c>
      <c r="F6" s="121">
        <v>2</v>
      </c>
      <c r="G6" s="114">
        <v>102000</v>
      </c>
      <c r="H6" s="104" t="s">
        <v>1370</v>
      </c>
      <c r="I6" s="109" t="s">
        <v>1371</v>
      </c>
      <c r="J6" s="109" t="s">
        <v>36</v>
      </c>
    </row>
    <row r="7" spans="1:10" s="54" customFormat="1" ht="195" x14ac:dyDescent="0.25">
      <c r="A7" s="108">
        <v>3</v>
      </c>
      <c r="B7" s="108">
        <v>33691162</v>
      </c>
      <c r="C7" s="104" t="s">
        <v>858</v>
      </c>
      <c r="D7" s="109" t="s">
        <v>1339</v>
      </c>
      <c r="E7" s="121" t="s">
        <v>4</v>
      </c>
      <c r="F7" s="121">
        <v>3</v>
      </c>
      <c r="G7" s="114">
        <v>270720</v>
      </c>
      <c r="H7" s="104" t="s">
        <v>1372</v>
      </c>
      <c r="I7" s="109" t="s">
        <v>1373</v>
      </c>
      <c r="J7" s="109" t="s">
        <v>36</v>
      </c>
    </row>
    <row r="8" spans="1:10" s="54" customFormat="1" ht="210" x14ac:dyDescent="0.25">
      <c r="A8" s="108">
        <v>4</v>
      </c>
      <c r="B8" s="108" t="s">
        <v>681</v>
      </c>
      <c r="C8" s="104" t="s">
        <v>859</v>
      </c>
      <c r="D8" s="109" t="s">
        <v>1340</v>
      </c>
      <c r="E8" s="121" t="s">
        <v>4</v>
      </c>
      <c r="F8" s="121">
        <v>2</v>
      </c>
      <c r="G8" s="114">
        <v>336400</v>
      </c>
      <c r="H8" s="104" t="s">
        <v>956</v>
      </c>
      <c r="I8" s="109" t="s">
        <v>1374</v>
      </c>
      <c r="J8" s="109" t="s">
        <v>36</v>
      </c>
    </row>
    <row r="9" spans="1:10" s="54" customFormat="1" ht="195" x14ac:dyDescent="0.25">
      <c r="A9" s="108">
        <v>5</v>
      </c>
      <c r="B9" s="108" t="s">
        <v>681</v>
      </c>
      <c r="C9" s="104" t="s">
        <v>1166</v>
      </c>
      <c r="D9" s="110" t="s">
        <v>1341</v>
      </c>
      <c r="E9" s="121" t="s">
        <v>4</v>
      </c>
      <c r="F9" s="121">
        <v>1</v>
      </c>
      <c r="G9" s="114">
        <v>80835</v>
      </c>
      <c r="H9" s="104" t="s">
        <v>1375</v>
      </c>
      <c r="I9" s="110" t="s">
        <v>1376</v>
      </c>
      <c r="J9" s="109" t="s">
        <v>36</v>
      </c>
    </row>
    <row r="10" spans="1:10" s="54" customFormat="1" ht="195" x14ac:dyDescent="0.25">
      <c r="A10" s="108">
        <v>6</v>
      </c>
      <c r="B10" s="108">
        <v>33691162</v>
      </c>
      <c r="C10" s="104" t="s">
        <v>860</v>
      </c>
      <c r="D10" s="109" t="s">
        <v>1297</v>
      </c>
      <c r="E10" s="121" t="s">
        <v>4</v>
      </c>
      <c r="F10" s="121">
        <v>3</v>
      </c>
      <c r="G10" s="114">
        <v>154683</v>
      </c>
      <c r="H10" s="104" t="s">
        <v>1377</v>
      </c>
      <c r="I10" s="109" t="s">
        <v>1378</v>
      </c>
      <c r="J10" s="109" t="s">
        <v>36</v>
      </c>
    </row>
    <row r="11" spans="1:10" s="54" customFormat="1" ht="240" x14ac:dyDescent="0.25">
      <c r="A11" s="108">
        <v>7</v>
      </c>
      <c r="B11" s="108">
        <v>33691162</v>
      </c>
      <c r="C11" s="104" t="s">
        <v>1167</v>
      </c>
      <c r="D11" s="109" t="s">
        <v>1200</v>
      </c>
      <c r="E11" s="121" t="s">
        <v>4</v>
      </c>
      <c r="F11" s="121">
        <v>6</v>
      </c>
      <c r="G11" s="114">
        <v>504000</v>
      </c>
      <c r="H11" s="104" t="s">
        <v>1379</v>
      </c>
      <c r="I11" s="109" t="s">
        <v>1380</v>
      </c>
      <c r="J11" s="109" t="s">
        <v>36</v>
      </c>
    </row>
    <row r="12" spans="1:10" s="54" customFormat="1" ht="240" x14ac:dyDescent="0.25">
      <c r="A12" s="108">
        <v>8</v>
      </c>
      <c r="B12" s="108">
        <v>33691162</v>
      </c>
      <c r="C12" s="104" t="s">
        <v>1169</v>
      </c>
      <c r="D12" s="109" t="s">
        <v>1202</v>
      </c>
      <c r="E12" s="121" t="s">
        <v>4</v>
      </c>
      <c r="F12" s="121">
        <v>2</v>
      </c>
      <c r="G12" s="114">
        <v>96000</v>
      </c>
      <c r="H12" s="104" t="s">
        <v>1381</v>
      </c>
      <c r="I12" s="109" t="s">
        <v>1382</v>
      </c>
      <c r="J12" s="109" t="s">
        <v>36</v>
      </c>
    </row>
    <row r="13" spans="1:10" s="54" customFormat="1" ht="180" x14ac:dyDescent="0.25">
      <c r="A13" s="108">
        <v>9</v>
      </c>
      <c r="B13" s="108">
        <v>33691162</v>
      </c>
      <c r="C13" s="104" t="s">
        <v>1170</v>
      </c>
      <c r="D13" s="109" t="s">
        <v>1203</v>
      </c>
      <c r="E13" s="121" t="s">
        <v>4</v>
      </c>
      <c r="F13" s="121">
        <v>3</v>
      </c>
      <c r="G13" s="114">
        <v>86400</v>
      </c>
      <c r="H13" s="104" t="s">
        <v>1383</v>
      </c>
      <c r="I13" s="109" t="s">
        <v>1384</v>
      </c>
      <c r="J13" s="109" t="s">
        <v>36</v>
      </c>
    </row>
    <row r="14" spans="1:10" s="54" customFormat="1" ht="195" x14ac:dyDescent="0.25">
      <c r="A14" s="108">
        <v>10</v>
      </c>
      <c r="B14" s="108" t="s">
        <v>681</v>
      </c>
      <c r="C14" s="104" t="s">
        <v>1171</v>
      </c>
      <c r="D14" s="109" t="s">
        <v>1342</v>
      </c>
      <c r="E14" s="121" t="s">
        <v>4</v>
      </c>
      <c r="F14" s="121">
        <v>1</v>
      </c>
      <c r="G14" s="114">
        <v>64000</v>
      </c>
      <c r="H14" s="104" t="s">
        <v>1385</v>
      </c>
      <c r="I14" s="109" t="s">
        <v>1386</v>
      </c>
      <c r="J14" s="109" t="s">
        <v>36</v>
      </c>
    </row>
    <row r="15" spans="1:10" s="54" customFormat="1" ht="210" x14ac:dyDescent="0.25">
      <c r="A15" s="108">
        <v>11</v>
      </c>
      <c r="B15" s="108">
        <v>33691162</v>
      </c>
      <c r="C15" s="104" t="s">
        <v>861</v>
      </c>
      <c r="D15" s="109" t="s">
        <v>1343</v>
      </c>
      <c r="E15" s="121" t="s">
        <v>4</v>
      </c>
      <c r="F15" s="121">
        <v>1</v>
      </c>
      <c r="G15" s="114">
        <v>150000</v>
      </c>
      <c r="H15" s="104" t="s">
        <v>1387</v>
      </c>
      <c r="I15" s="109" t="s">
        <v>1388</v>
      </c>
      <c r="J15" s="109" t="s">
        <v>36</v>
      </c>
    </row>
    <row r="16" spans="1:10" s="54" customFormat="1" ht="210" x14ac:dyDescent="0.25">
      <c r="A16" s="108">
        <v>12</v>
      </c>
      <c r="B16" s="108">
        <v>33691159</v>
      </c>
      <c r="C16" s="104" t="s">
        <v>1172</v>
      </c>
      <c r="D16" s="109" t="s">
        <v>1298</v>
      </c>
      <c r="E16" s="121" t="s">
        <v>4</v>
      </c>
      <c r="F16" s="121">
        <v>20</v>
      </c>
      <c r="G16" s="114">
        <v>938000</v>
      </c>
      <c r="H16" s="104" t="s">
        <v>1389</v>
      </c>
      <c r="I16" s="109" t="s">
        <v>1390</v>
      </c>
      <c r="J16" s="109" t="s">
        <v>36</v>
      </c>
    </row>
    <row r="17" spans="1:10" s="54" customFormat="1" ht="195" x14ac:dyDescent="0.25">
      <c r="A17" s="108">
        <v>13</v>
      </c>
      <c r="B17" s="108">
        <v>33691162</v>
      </c>
      <c r="C17" s="104" t="s">
        <v>1173</v>
      </c>
      <c r="D17" s="109" t="s">
        <v>1204</v>
      </c>
      <c r="E17" s="121" t="s">
        <v>4</v>
      </c>
      <c r="F17" s="121">
        <v>5</v>
      </c>
      <c r="G17" s="114">
        <v>844000</v>
      </c>
      <c r="H17" s="104" t="s">
        <v>1391</v>
      </c>
      <c r="I17" s="109" t="s">
        <v>1392</v>
      </c>
      <c r="J17" s="109" t="s">
        <v>36</v>
      </c>
    </row>
    <row r="18" spans="1:10" s="54" customFormat="1" ht="210" x14ac:dyDescent="0.25">
      <c r="A18" s="108">
        <v>14</v>
      </c>
      <c r="B18" s="108">
        <v>33691159</v>
      </c>
      <c r="C18" s="104" t="s">
        <v>1174</v>
      </c>
      <c r="D18" s="109" t="s">
        <v>1205</v>
      </c>
      <c r="E18" s="121" t="s">
        <v>4</v>
      </c>
      <c r="F18" s="121">
        <v>4</v>
      </c>
      <c r="G18" s="114">
        <v>94400</v>
      </c>
      <c r="H18" s="104" t="s">
        <v>1393</v>
      </c>
      <c r="I18" s="109" t="s">
        <v>1394</v>
      </c>
      <c r="J18" s="109" t="s">
        <v>36</v>
      </c>
    </row>
    <row r="19" spans="1:10" s="54" customFormat="1" ht="210" x14ac:dyDescent="0.25">
      <c r="A19" s="108">
        <v>15</v>
      </c>
      <c r="B19" s="108">
        <v>33691159</v>
      </c>
      <c r="C19" s="104" t="s">
        <v>1175</v>
      </c>
      <c r="D19" s="109" t="s">
        <v>1206</v>
      </c>
      <c r="E19" s="121" t="s">
        <v>4</v>
      </c>
      <c r="F19" s="121">
        <v>4</v>
      </c>
      <c r="G19" s="114">
        <v>156400</v>
      </c>
      <c r="H19" s="104" t="s">
        <v>1395</v>
      </c>
      <c r="I19" s="109" t="s">
        <v>1396</v>
      </c>
      <c r="J19" s="109" t="s">
        <v>36</v>
      </c>
    </row>
    <row r="20" spans="1:10" s="54" customFormat="1" ht="210" x14ac:dyDescent="0.25">
      <c r="A20" s="108">
        <v>16</v>
      </c>
      <c r="B20" s="108">
        <v>33691159</v>
      </c>
      <c r="C20" s="104" t="s">
        <v>862</v>
      </c>
      <c r="D20" s="109" t="s">
        <v>1207</v>
      </c>
      <c r="E20" s="121" t="s">
        <v>4</v>
      </c>
      <c r="F20" s="121">
        <v>8</v>
      </c>
      <c r="G20" s="114">
        <v>67200</v>
      </c>
      <c r="H20" s="104" t="s">
        <v>1397</v>
      </c>
      <c r="I20" s="109" t="s">
        <v>1398</v>
      </c>
      <c r="J20" s="109" t="s">
        <v>36</v>
      </c>
    </row>
    <row r="21" spans="1:10" s="54" customFormat="1" ht="195" x14ac:dyDescent="0.25">
      <c r="A21" s="108">
        <v>17</v>
      </c>
      <c r="B21" s="108">
        <v>33691162</v>
      </c>
      <c r="C21" s="104" t="s">
        <v>1176</v>
      </c>
      <c r="D21" s="109" t="s">
        <v>1208</v>
      </c>
      <c r="E21" s="121" t="s">
        <v>4</v>
      </c>
      <c r="F21" s="121">
        <v>1</v>
      </c>
      <c r="G21" s="114">
        <v>32900</v>
      </c>
      <c r="H21" s="104" t="s">
        <v>1399</v>
      </c>
      <c r="I21" s="109" t="s">
        <v>1400</v>
      </c>
      <c r="J21" s="109" t="s">
        <v>36</v>
      </c>
    </row>
    <row r="22" spans="1:10" s="54" customFormat="1" ht="60" x14ac:dyDescent="0.25">
      <c r="A22" s="108">
        <v>18</v>
      </c>
      <c r="B22" s="108">
        <v>33691173</v>
      </c>
      <c r="C22" s="104" t="s">
        <v>1177</v>
      </c>
      <c r="D22" s="109" t="s">
        <v>1209</v>
      </c>
      <c r="E22" s="121" t="s">
        <v>4</v>
      </c>
      <c r="F22" s="121">
        <v>10</v>
      </c>
      <c r="G22" s="114">
        <v>40600</v>
      </c>
      <c r="H22" s="104" t="s">
        <v>1401</v>
      </c>
      <c r="I22" s="109" t="s">
        <v>1402</v>
      </c>
      <c r="J22" s="109" t="s">
        <v>36</v>
      </c>
    </row>
    <row r="23" spans="1:10" s="54" customFormat="1" ht="30" x14ac:dyDescent="0.25">
      <c r="A23" s="108">
        <v>19</v>
      </c>
      <c r="B23" s="108">
        <v>33691160</v>
      </c>
      <c r="C23" s="104" t="s">
        <v>863</v>
      </c>
      <c r="D23" s="109" t="s">
        <v>1210</v>
      </c>
      <c r="E23" s="121" t="s">
        <v>4</v>
      </c>
      <c r="F23" s="121">
        <v>400</v>
      </c>
      <c r="G23" s="114">
        <v>13200</v>
      </c>
      <c r="H23" s="104" t="s">
        <v>1403</v>
      </c>
      <c r="I23" s="109" t="s">
        <v>1404</v>
      </c>
      <c r="J23" s="109" t="s">
        <v>36</v>
      </c>
    </row>
    <row r="24" spans="1:10" s="54" customFormat="1" ht="210" x14ac:dyDescent="0.25">
      <c r="A24" s="108">
        <v>20</v>
      </c>
      <c r="B24" s="108">
        <v>33691159</v>
      </c>
      <c r="C24" s="104" t="s">
        <v>864</v>
      </c>
      <c r="D24" s="109" t="s">
        <v>1211</v>
      </c>
      <c r="E24" s="121" t="s">
        <v>4</v>
      </c>
      <c r="F24" s="121">
        <v>3</v>
      </c>
      <c r="G24" s="114">
        <v>15300</v>
      </c>
      <c r="H24" s="104" t="s">
        <v>1405</v>
      </c>
      <c r="I24" s="109" t="s">
        <v>1406</v>
      </c>
      <c r="J24" s="109" t="s">
        <v>36</v>
      </c>
    </row>
    <row r="25" spans="1:10" s="54" customFormat="1" ht="180" x14ac:dyDescent="0.25">
      <c r="A25" s="108">
        <v>21</v>
      </c>
      <c r="B25" s="108">
        <v>33691162</v>
      </c>
      <c r="C25" s="104" t="s">
        <v>1178</v>
      </c>
      <c r="D25" s="109" t="s">
        <v>1212</v>
      </c>
      <c r="E25" s="121" t="s">
        <v>4</v>
      </c>
      <c r="F25" s="121">
        <v>1</v>
      </c>
      <c r="G25" s="114">
        <v>7700</v>
      </c>
      <c r="H25" s="104" t="s">
        <v>1407</v>
      </c>
      <c r="I25" s="109" t="s">
        <v>1408</v>
      </c>
      <c r="J25" s="109" t="s">
        <v>36</v>
      </c>
    </row>
    <row r="26" spans="1:10" s="54" customFormat="1" ht="180" x14ac:dyDescent="0.25">
      <c r="A26" s="108">
        <v>22</v>
      </c>
      <c r="B26" s="108">
        <v>33691162</v>
      </c>
      <c r="C26" s="104" t="s">
        <v>865</v>
      </c>
      <c r="D26" s="109" t="s">
        <v>1213</v>
      </c>
      <c r="E26" s="121" t="s">
        <v>4</v>
      </c>
      <c r="F26" s="121">
        <v>2</v>
      </c>
      <c r="G26" s="114">
        <v>80426</v>
      </c>
      <c r="H26" s="104" t="s">
        <v>1409</v>
      </c>
      <c r="I26" s="109" t="s">
        <v>1410</v>
      </c>
      <c r="J26" s="109" t="s">
        <v>36</v>
      </c>
    </row>
    <row r="27" spans="1:10" s="54" customFormat="1" ht="180" x14ac:dyDescent="0.25">
      <c r="A27" s="108">
        <v>23</v>
      </c>
      <c r="B27" s="108">
        <v>33691162</v>
      </c>
      <c r="C27" s="104" t="s">
        <v>1299</v>
      </c>
      <c r="D27" s="109" t="s">
        <v>1214</v>
      </c>
      <c r="E27" s="121" t="s">
        <v>4</v>
      </c>
      <c r="F27" s="121">
        <v>3</v>
      </c>
      <c r="G27" s="114">
        <v>56610</v>
      </c>
      <c r="H27" s="104" t="s">
        <v>1411</v>
      </c>
      <c r="I27" s="109" t="s">
        <v>1412</v>
      </c>
      <c r="J27" s="109" t="s">
        <v>4</v>
      </c>
    </row>
    <row r="28" spans="1:10" s="54" customFormat="1" ht="30" x14ac:dyDescent="0.25">
      <c r="A28" s="108">
        <v>24</v>
      </c>
      <c r="B28" s="108">
        <v>33691160</v>
      </c>
      <c r="C28" s="104" t="s">
        <v>866</v>
      </c>
      <c r="D28" s="109" t="s">
        <v>1215</v>
      </c>
      <c r="E28" s="121" t="s">
        <v>4</v>
      </c>
      <c r="F28" s="121">
        <v>600</v>
      </c>
      <c r="G28" s="114">
        <v>9000</v>
      </c>
      <c r="H28" s="104" t="s">
        <v>1413</v>
      </c>
      <c r="I28" s="109" t="s">
        <v>1414</v>
      </c>
      <c r="J28" s="109" t="s">
        <v>36</v>
      </c>
    </row>
    <row r="29" spans="1:10" s="54" customFormat="1" ht="30" x14ac:dyDescent="0.25">
      <c r="A29" s="108">
        <v>25</v>
      </c>
      <c r="B29" s="108">
        <v>33691160</v>
      </c>
      <c r="C29" s="104" t="s">
        <v>867</v>
      </c>
      <c r="D29" s="109" t="s">
        <v>1216</v>
      </c>
      <c r="E29" s="121" t="s">
        <v>4</v>
      </c>
      <c r="F29" s="121">
        <v>400</v>
      </c>
      <c r="G29" s="114">
        <v>6000</v>
      </c>
      <c r="H29" s="104" t="s">
        <v>1415</v>
      </c>
      <c r="I29" s="109" t="s">
        <v>1416</v>
      </c>
      <c r="J29" s="109" t="s">
        <v>36</v>
      </c>
    </row>
    <row r="30" spans="1:10" s="54" customFormat="1" ht="30" x14ac:dyDescent="0.25">
      <c r="A30" s="108">
        <v>26</v>
      </c>
      <c r="B30" s="108">
        <v>33691160</v>
      </c>
      <c r="C30" s="104" t="s">
        <v>868</v>
      </c>
      <c r="D30" s="109" t="s">
        <v>1217</v>
      </c>
      <c r="E30" s="121" t="s">
        <v>4</v>
      </c>
      <c r="F30" s="121">
        <v>400</v>
      </c>
      <c r="G30" s="114">
        <v>13200</v>
      </c>
      <c r="H30" s="104" t="s">
        <v>1417</v>
      </c>
      <c r="I30" s="109" t="s">
        <v>1418</v>
      </c>
      <c r="J30" s="109" t="s">
        <v>36</v>
      </c>
    </row>
    <row r="31" spans="1:10" s="54" customFormat="1" ht="30" x14ac:dyDescent="0.25">
      <c r="A31" s="108">
        <v>27</v>
      </c>
      <c r="B31" s="108">
        <v>33691160</v>
      </c>
      <c r="C31" s="104" t="s">
        <v>869</v>
      </c>
      <c r="D31" s="109" t="s">
        <v>1218</v>
      </c>
      <c r="E31" s="121" t="s">
        <v>4</v>
      </c>
      <c r="F31" s="121">
        <v>500</v>
      </c>
      <c r="G31" s="114">
        <v>16500</v>
      </c>
      <c r="H31" s="104" t="s">
        <v>1419</v>
      </c>
      <c r="I31" s="109" t="s">
        <v>1420</v>
      </c>
      <c r="J31" s="109" t="s">
        <v>36</v>
      </c>
    </row>
    <row r="32" spans="1:10" s="54" customFormat="1" ht="45" x14ac:dyDescent="0.25">
      <c r="A32" s="108">
        <v>28</v>
      </c>
      <c r="B32" s="108">
        <v>33691160</v>
      </c>
      <c r="C32" s="104" t="s">
        <v>870</v>
      </c>
      <c r="D32" s="109" t="s">
        <v>1219</v>
      </c>
      <c r="E32" s="121" t="s">
        <v>4</v>
      </c>
      <c r="F32" s="121">
        <v>400</v>
      </c>
      <c r="G32" s="114">
        <v>6400</v>
      </c>
      <c r="H32" s="104" t="s">
        <v>1421</v>
      </c>
      <c r="I32" s="109" t="s">
        <v>1422</v>
      </c>
      <c r="J32" s="109" t="s">
        <v>36</v>
      </c>
    </row>
    <row r="33" spans="1:10" s="54" customFormat="1" ht="30" x14ac:dyDescent="0.25">
      <c r="A33" s="108">
        <v>29</v>
      </c>
      <c r="B33" s="108">
        <v>33691160</v>
      </c>
      <c r="C33" s="104" t="s">
        <v>871</v>
      </c>
      <c r="D33" s="109" t="s">
        <v>1220</v>
      </c>
      <c r="E33" s="121" t="s">
        <v>4</v>
      </c>
      <c r="F33" s="121">
        <v>400</v>
      </c>
      <c r="G33" s="114">
        <v>6400</v>
      </c>
      <c r="H33" s="104" t="s">
        <v>1423</v>
      </c>
      <c r="I33" s="109" t="s">
        <v>1424</v>
      </c>
      <c r="J33" s="109" t="s">
        <v>36</v>
      </c>
    </row>
    <row r="34" spans="1:10" s="54" customFormat="1" ht="30" x14ac:dyDescent="0.25">
      <c r="A34" s="108">
        <v>30</v>
      </c>
      <c r="B34" s="108">
        <v>33691160</v>
      </c>
      <c r="C34" s="104" t="s">
        <v>872</v>
      </c>
      <c r="D34" s="109" t="s">
        <v>1221</v>
      </c>
      <c r="E34" s="121" t="s">
        <v>4</v>
      </c>
      <c r="F34" s="121">
        <v>400</v>
      </c>
      <c r="G34" s="114">
        <v>6400</v>
      </c>
      <c r="H34" s="104" t="s">
        <v>1425</v>
      </c>
      <c r="I34" s="109" t="s">
        <v>1426</v>
      </c>
      <c r="J34" s="109" t="s">
        <v>36</v>
      </c>
    </row>
    <row r="35" spans="1:10" s="54" customFormat="1" ht="30" x14ac:dyDescent="0.25">
      <c r="A35" s="108">
        <v>31</v>
      </c>
      <c r="B35" s="108">
        <v>33691160</v>
      </c>
      <c r="C35" s="104" t="s">
        <v>873</v>
      </c>
      <c r="D35" s="109" t="s">
        <v>1222</v>
      </c>
      <c r="E35" s="121" t="s">
        <v>4</v>
      </c>
      <c r="F35" s="121">
        <v>200</v>
      </c>
      <c r="G35" s="114">
        <v>3200</v>
      </c>
      <c r="H35" s="104" t="s">
        <v>1427</v>
      </c>
      <c r="I35" s="109" t="s">
        <v>1428</v>
      </c>
      <c r="J35" s="109" t="s">
        <v>36</v>
      </c>
    </row>
    <row r="36" spans="1:10" s="54" customFormat="1" ht="30" x14ac:dyDescent="0.25">
      <c r="A36" s="108">
        <v>32</v>
      </c>
      <c r="B36" s="108">
        <v>33691160</v>
      </c>
      <c r="C36" s="104" t="s">
        <v>874</v>
      </c>
      <c r="D36" s="109" t="s">
        <v>1344</v>
      </c>
      <c r="E36" s="121" t="s">
        <v>4</v>
      </c>
      <c r="F36" s="121">
        <v>300</v>
      </c>
      <c r="G36" s="114">
        <v>4800</v>
      </c>
      <c r="H36" s="104" t="s">
        <v>1429</v>
      </c>
      <c r="I36" s="109" t="s">
        <v>1430</v>
      </c>
      <c r="J36" s="109" t="s">
        <v>36</v>
      </c>
    </row>
    <row r="37" spans="1:10" s="54" customFormat="1" ht="30" x14ac:dyDescent="0.25">
      <c r="A37" s="108">
        <v>33</v>
      </c>
      <c r="B37" s="108">
        <v>33691160</v>
      </c>
      <c r="C37" s="104" t="s">
        <v>875</v>
      </c>
      <c r="D37" s="109" t="s">
        <v>1223</v>
      </c>
      <c r="E37" s="121" t="s">
        <v>4</v>
      </c>
      <c r="F37" s="121">
        <v>400</v>
      </c>
      <c r="G37" s="114">
        <v>6400</v>
      </c>
      <c r="H37" s="104" t="s">
        <v>940</v>
      </c>
      <c r="I37" s="109" t="s">
        <v>1431</v>
      </c>
      <c r="J37" s="109" t="s">
        <v>36</v>
      </c>
    </row>
    <row r="38" spans="1:10" s="54" customFormat="1" ht="45" x14ac:dyDescent="0.25">
      <c r="A38" s="108">
        <v>34</v>
      </c>
      <c r="B38" s="108">
        <v>33191320</v>
      </c>
      <c r="C38" s="104" t="s">
        <v>876</v>
      </c>
      <c r="D38" s="109" t="s">
        <v>1224</v>
      </c>
      <c r="E38" s="121" t="s">
        <v>4</v>
      </c>
      <c r="F38" s="121">
        <v>400</v>
      </c>
      <c r="G38" s="114">
        <v>70000</v>
      </c>
      <c r="H38" s="104" t="s">
        <v>1432</v>
      </c>
      <c r="I38" s="109" t="s">
        <v>1433</v>
      </c>
      <c r="J38" s="109" t="s">
        <v>36</v>
      </c>
    </row>
    <row r="39" spans="1:10" s="54" customFormat="1" ht="75" x14ac:dyDescent="0.25">
      <c r="A39" s="108">
        <v>35</v>
      </c>
      <c r="B39" s="108" t="s">
        <v>681</v>
      </c>
      <c r="C39" s="104" t="s">
        <v>877</v>
      </c>
      <c r="D39" s="109" t="s">
        <v>1225</v>
      </c>
      <c r="E39" s="121" t="s">
        <v>4</v>
      </c>
      <c r="F39" s="121">
        <v>50</v>
      </c>
      <c r="G39" s="114">
        <v>60000</v>
      </c>
      <c r="H39" s="104" t="s">
        <v>1434</v>
      </c>
      <c r="I39" s="109" t="s">
        <v>1435</v>
      </c>
      <c r="J39" s="109" t="s">
        <v>36</v>
      </c>
    </row>
    <row r="40" spans="1:10" s="54" customFormat="1" ht="30" x14ac:dyDescent="0.25">
      <c r="A40" s="108">
        <v>36</v>
      </c>
      <c r="B40" s="108">
        <v>33691160</v>
      </c>
      <c r="C40" s="104" t="s">
        <v>878</v>
      </c>
      <c r="D40" s="109" t="s">
        <v>1226</v>
      </c>
      <c r="E40" s="121" t="s">
        <v>4</v>
      </c>
      <c r="F40" s="121">
        <v>200</v>
      </c>
      <c r="G40" s="114">
        <v>3200</v>
      </c>
      <c r="H40" s="104" t="s">
        <v>1436</v>
      </c>
      <c r="I40" s="109" t="s">
        <v>1437</v>
      </c>
      <c r="J40" s="109" t="s">
        <v>36</v>
      </c>
    </row>
    <row r="41" spans="1:10" s="54" customFormat="1" ht="30" x14ac:dyDescent="0.25">
      <c r="A41" s="108">
        <v>37</v>
      </c>
      <c r="B41" s="108">
        <v>33691160</v>
      </c>
      <c r="C41" s="104" t="s">
        <v>1300</v>
      </c>
      <c r="D41" s="109" t="s">
        <v>1227</v>
      </c>
      <c r="E41" s="121" t="s">
        <v>4</v>
      </c>
      <c r="F41" s="121">
        <v>400</v>
      </c>
      <c r="G41" s="114">
        <v>6400</v>
      </c>
      <c r="H41" s="104" t="s">
        <v>1438</v>
      </c>
      <c r="I41" s="109" t="s">
        <v>1439</v>
      </c>
      <c r="J41" s="109" t="s">
        <v>36</v>
      </c>
    </row>
    <row r="42" spans="1:10" s="54" customFormat="1" ht="30" x14ac:dyDescent="0.25">
      <c r="A42" s="108">
        <v>38</v>
      </c>
      <c r="B42" s="108">
        <v>33691160</v>
      </c>
      <c r="C42" s="104" t="s">
        <v>879</v>
      </c>
      <c r="D42" s="109" t="s">
        <v>1228</v>
      </c>
      <c r="E42" s="121" t="s">
        <v>4</v>
      </c>
      <c r="F42" s="121">
        <v>200</v>
      </c>
      <c r="G42" s="114">
        <v>3200</v>
      </c>
      <c r="H42" s="104" t="s">
        <v>1440</v>
      </c>
      <c r="I42" s="109" t="s">
        <v>1441</v>
      </c>
      <c r="J42" s="109" t="s">
        <v>36</v>
      </c>
    </row>
    <row r="43" spans="1:10" s="54" customFormat="1" ht="30" x14ac:dyDescent="0.25">
      <c r="A43" s="108">
        <v>39</v>
      </c>
      <c r="B43" s="108">
        <v>33691160</v>
      </c>
      <c r="C43" s="104" t="s">
        <v>880</v>
      </c>
      <c r="D43" s="109" t="s">
        <v>1229</v>
      </c>
      <c r="E43" s="121" t="s">
        <v>4</v>
      </c>
      <c r="F43" s="121">
        <v>300</v>
      </c>
      <c r="G43" s="114">
        <v>4800</v>
      </c>
      <c r="H43" s="104" t="s">
        <v>1442</v>
      </c>
      <c r="I43" s="109" t="s">
        <v>1443</v>
      </c>
      <c r="J43" s="109" t="s">
        <v>36</v>
      </c>
    </row>
    <row r="44" spans="1:10" s="54" customFormat="1" ht="45" x14ac:dyDescent="0.25">
      <c r="A44" s="108">
        <v>40</v>
      </c>
      <c r="B44" s="108" t="s">
        <v>881</v>
      </c>
      <c r="C44" s="104" t="s">
        <v>882</v>
      </c>
      <c r="D44" s="109" t="s">
        <v>1230</v>
      </c>
      <c r="E44" s="121" t="s">
        <v>1295</v>
      </c>
      <c r="F44" s="121">
        <v>1000</v>
      </c>
      <c r="G44" s="114">
        <v>17000</v>
      </c>
      <c r="H44" s="104" t="s">
        <v>1444</v>
      </c>
      <c r="I44" s="109" t="s">
        <v>1445</v>
      </c>
      <c r="J44" s="109" t="s">
        <v>36</v>
      </c>
    </row>
    <row r="45" spans="1:10" s="54" customFormat="1" ht="30" x14ac:dyDescent="0.25">
      <c r="A45" s="108">
        <v>41</v>
      </c>
      <c r="B45" s="108">
        <v>33691160</v>
      </c>
      <c r="C45" s="104" t="s">
        <v>883</v>
      </c>
      <c r="D45" s="109" t="s">
        <v>1231</v>
      </c>
      <c r="E45" s="121" t="s">
        <v>4</v>
      </c>
      <c r="F45" s="121">
        <v>400</v>
      </c>
      <c r="G45" s="114">
        <v>6400</v>
      </c>
      <c r="H45" s="104" t="s">
        <v>1446</v>
      </c>
      <c r="I45" s="109" t="s">
        <v>1447</v>
      </c>
      <c r="J45" s="109" t="s">
        <v>36</v>
      </c>
    </row>
    <row r="46" spans="1:10" s="54" customFormat="1" ht="30" x14ac:dyDescent="0.25">
      <c r="A46" s="108">
        <v>42</v>
      </c>
      <c r="B46" s="108">
        <v>33691160</v>
      </c>
      <c r="C46" s="104" t="s">
        <v>884</v>
      </c>
      <c r="D46" s="109" t="s">
        <v>1232</v>
      </c>
      <c r="E46" s="121" t="s">
        <v>4</v>
      </c>
      <c r="F46" s="121">
        <v>800</v>
      </c>
      <c r="G46" s="114">
        <v>12800</v>
      </c>
      <c r="H46" s="104" t="s">
        <v>1448</v>
      </c>
      <c r="I46" s="109" t="s">
        <v>1449</v>
      </c>
      <c r="J46" s="109" t="s">
        <v>36</v>
      </c>
    </row>
    <row r="47" spans="1:10" s="54" customFormat="1" ht="30" x14ac:dyDescent="0.25">
      <c r="A47" s="108">
        <v>43</v>
      </c>
      <c r="B47" s="108">
        <v>33691160</v>
      </c>
      <c r="C47" s="104" t="s">
        <v>885</v>
      </c>
      <c r="D47" s="109" t="s">
        <v>1233</v>
      </c>
      <c r="E47" s="121" t="s">
        <v>4</v>
      </c>
      <c r="F47" s="121">
        <v>200</v>
      </c>
      <c r="G47" s="114">
        <v>20600</v>
      </c>
      <c r="H47" s="104" t="s">
        <v>941</v>
      </c>
      <c r="I47" s="109" t="s">
        <v>1450</v>
      </c>
      <c r="J47" s="109" t="s">
        <v>36</v>
      </c>
    </row>
    <row r="48" spans="1:10" s="54" customFormat="1" ht="45" x14ac:dyDescent="0.25">
      <c r="A48" s="108">
        <v>44</v>
      </c>
      <c r="B48" s="108">
        <v>33191320</v>
      </c>
      <c r="C48" s="104" t="s">
        <v>886</v>
      </c>
      <c r="D48" s="109" t="s">
        <v>1234</v>
      </c>
      <c r="E48" s="121" t="s">
        <v>1295</v>
      </c>
      <c r="F48" s="121">
        <v>4000</v>
      </c>
      <c r="G48" s="114">
        <v>132000</v>
      </c>
      <c r="H48" s="104" t="s">
        <v>1451</v>
      </c>
      <c r="I48" s="109" t="s">
        <v>1452</v>
      </c>
      <c r="J48" s="109" t="s">
        <v>36</v>
      </c>
    </row>
    <row r="49" spans="1:10" s="54" customFormat="1" ht="30" x14ac:dyDescent="0.25">
      <c r="A49" s="108">
        <v>45</v>
      </c>
      <c r="B49" s="108">
        <v>33691160</v>
      </c>
      <c r="C49" s="104" t="s">
        <v>887</v>
      </c>
      <c r="D49" s="109" t="s">
        <v>1235</v>
      </c>
      <c r="E49" s="121" t="s">
        <v>4</v>
      </c>
      <c r="F49" s="121">
        <v>300</v>
      </c>
      <c r="G49" s="114">
        <v>4800</v>
      </c>
      <c r="H49" s="104" t="s">
        <v>1453</v>
      </c>
      <c r="I49" s="109" t="s">
        <v>1454</v>
      </c>
      <c r="J49" s="109" t="s">
        <v>36</v>
      </c>
    </row>
    <row r="50" spans="1:10" s="54" customFormat="1" ht="30" x14ac:dyDescent="0.25">
      <c r="A50" s="108">
        <v>46</v>
      </c>
      <c r="B50" s="108">
        <v>33691160</v>
      </c>
      <c r="C50" s="104" t="s">
        <v>888</v>
      </c>
      <c r="D50" s="109" t="s">
        <v>1236</v>
      </c>
      <c r="E50" s="121" t="s">
        <v>4</v>
      </c>
      <c r="F50" s="121">
        <v>500</v>
      </c>
      <c r="G50" s="114">
        <v>8000</v>
      </c>
      <c r="H50" s="104" t="s">
        <v>942</v>
      </c>
      <c r="I50" s="109" t="s">
        <v>1455</v>
      </c>
      <c r="J50" s="109" t="s">
        <v>36</v>
      </c>
    </row>
    <row r="51" spans="1:10" s="54" customFormat="1" ht="30" x14ac:dyDescent="0.25">
      <c r="A51" s="108">
        <v>47</v>
      </c>
      <c r="B51" s="108">
        <v>33691160</v>
      </c>
      <c r="C51" s="104" t="s">
        <v>889</v>
      </c>
      <c r="D51" s="109" t="s">
        <v>1237</v>
      </c>
      <c r="E51" s="121" t="s">
        <v>4</v>
      </c>
      <c r="F51" s="121">
        <v>300</v>
      </c>
      <c r="G51" s="114">
        <v>4800</v>
      </c>
      <c r="H51" s="104" t="s">
        <v>1456</v>
      </c>
      <c r="I51" s="109" t="s">
        <v>1457</v>
      </c>
      <c r="J51" s="109" t="s">
        <v>36</v>
      </c>
    </row>
    <row r="52" spans="1:10" s="54" customFormat="1" ht="45" x14ac:dyDescent="0.25">
      <c r="A52" s="108">
        <v>48</v>
      </c>
      <c r="B52" s="108">
        <v>33691158</v>
      </c>
      <c r="C52" s="104" t="s">
        <v>890</v>
      </c>
      <c r="D52" s="109" t="s">
        <v>1238</v>
      </c>
      <c r="E52" s="121" t="s">
        <v>4</v>
      </c>
      <c r="F52" s="121">
        <v>30</v>
      </c>
      <c r="G52" s="114">
        <v>13800</v>
      </c>
      <c r="H52" s="104" t="s">
        <v>943</v>
      </c>
      <c r="I52" s="109" t="s">
        <v>1458</v>
      </c>
      <c r="J52" s="109" t="s">
        <v>36</v>
      </c>
    </row>
    <row r="53" spans="1:10" s="54" customFormat="1" ht="45" x14ac:dyDescent="0.25">
      <c r="A53" s="108">
        <v>49</v>
      </c>
      <c r="B53" s="108">
        <v>33691158</v>
      </c>
      <c r="C53" s="104" t="s">
        <v>891</v>
      </c>
      <c r="D53" s="109" t="s">
        <v>1239</v>
      </c>
      <c r="E53" s="121" t="s">
        <v>4</v>
      </c>
      <c r="F53" s="121">
        <v>30</v>
      </c>
      <c r="G53" s="114">
        <v>14400</v>
      </c>
      <c r="H53" s="104" t="s">
        <v>944</v>
      </c>
      <c r="I53" s="109" t="s">
        <v>1459</v>
      </c>
      <c r="J53" s="109" t="s">
        <v>36</v>
      </c>
    </row>
    <row r="54" spans="1:10" s="54" customFormat="1" ht="30" x14ac:dyDescent="0.25">
      <c r="A54" s="108">
        <v>50</v>
      </c>
      <c r="B54" s="108">
        <v>33691160</v>
      </c>
      <c r="C54" s="104" t="s">
        <v>892</v>
      </c>
      <c r="D54" s="109" t="s">
        <v>1301</v>
      </c>
      <c r="E54" s="121" t="s">
        <v>4</v>
      </c>
      <c r="F54" s="121">
        <v>100</v>
      </c>
      <c r="G54" s="114">
        <v>12000</v>
      </c>
      <c r="H54" s="104" t="s">
        <v>1460</v>
      </c>
      <c r="I54" s="109" t="s">
        <v>1461</v>
      </c>
      <c r="J54" s="109" t="s">
        <v>36</v>
      </c>
    </row>
    <row r="55" spans="1:10" s="54" customFormat="1" ht="30" x14ac:dyDescent="0.25">
      <c r="A55" s="108">
        <v>51</v>
      </c>
      <c r="B55" s="108">
        <v>33691160</v>
      </c>
      <c r="C55" s="104" t="s">
        <v>893</v>
      </c>
      <c r="D55" s="109" t="s">
        <v>1240</v>
      </c>
      <c r="E55" s="121" t="s">
        <v>4</v>
      </c>
      <c r="F55" s="121">
        <v>600</v>
      </c>
      <c r="G55" s="114">
        <v>10200</v>
      </c>
      <c r="H55" s="104" t="s">
        <v>945</v>
      </c>
      <c r="I55" s="109" t="s">
        <v>1462</v>
      </c>
      <c r="J55" s="109" t="s">
        <v>36</v>
      </c>
    </row>
    <row r="56" spans="1:10" s="54" customFormat="1" ht="45" x14ac:dyDescent="0.25">
      <c r="A56" s="108">
        <v>52</v>
      </c>
      <c r="B56" s="108">
        <v>33191310</v>
      </c>
      <c r="C56" s="104" t="s">
        <v>894</v>
      </c>
      <c r="D56" s="109" t="s">
        <v>1345</v>
      </c>
      <c r="E56" s="121" t="s">
        <v>4</v>
      </c>
      <c r="F56" s="121">
        <v>1000</v>
      </c>
      <c r="G56" s="114">
        <v>52000</v>
      </c>
      <c r="H56" s="104" t="s">
        <v>946</v>
      </c>
      <c r="I56" s="109" t="s">
        <v>1463</v>
      </c>
      <c r="J56" s="109" t="s">
        <v>36</v>
      </c>
    </row>
    <row r="57" spans="1:10" s="54" customFormat="1" ht="30" x14ac:dyDescent="0.25">
      <c r="A57" s="108">
        <v>53</v>
      </c>
      <c r="B57" s="108">
        <v>33691160</v>
      </c>
      <c r="C57" s="104" t="s">
        <v>895</v>
      </c>
      <c r="D57" s="109" t="s">
        <v>1241</v>
      </c>
      <c r="E57" s="121" t="s">
        <v>4</v>
      </c>
      <c r="F57" s="121">
        <v>300</v>
      </c>
      <c r="G57" s="114">
        <v>10500</v>
      </c>
      <c r="H57" s="104" t="s">
        <v>1464</v>
      </c>
      <c r="I57" s="109" t="s">
        <v>1465</v>
      </c>
      <c r="J57" s="109" t="s">
        <v>36</v>
      </c>
    </row>
    <row r="58" spans="1:10" s="54" customFormat="1" ht="240" x14ac:dyDescent="0.25">
      <c r="A58" s="108">
        <v>54</v>
      </c>
      <c r="B58" s="108">
        <v>33691162</v>
      </c>
      <c r="C58" s="104" t="s">
        <v>1179</v>
      </c>
      <c r="D58" s="109" t="s">
        <v>1242</v>
      </c>
      <c r="E58" s="121" t="s">
        <v>4</v>
      </c>
      <c r="F58" s="121">
        <v>4</v>
      </c>
      <c r="G58" s="114">
        <v>288000</v>
      </c>
      <c r="H58" s="104" t="s">
        <v>1466</v>
      </c>
      <c r="I58" s="109" t="s">
        <v>1467</v>
      </c>
      <c r="J58" s="109" t="s">
        <v>36</v>
      </c>
    </row>
    <row r="59" spans="1:10" s="54" customFormat="1" ht="210" x14ac:dyDescent="0.25">
      <c r="A59" s="108">
        <v>55</v>
      </c>
      <c r="B59" s="108">
        <v>33691162</v>
      </c>
      <c r="C59" s="104" t="s">
        <v>897</v>
      </c>
      <c r="D59" s="109" t="s">
        <v>1243</v>
      </c>
      <c r="E59" s="121" t="s">
        <v>4</v>
      </c>
      <c r="F59" s="121">
        <v>1</v>
      </c>
      <c r="G59" s="114">
        <v>114000</v>
      </c>
      <c r="H59" s="104" t="s">
        <v>1468</v>
      </c>
      <c r="I59" s="109" t="s">
        <v>1469</v>
      </c>
      <c r="J59" s="109" t="s">
        <v>36</v>
      </c>
    </row>
    <row r="60" spans="1:10" s="54" customFormat="1" ht="195" x14ac:dyDescent="0.25">
      <c r="A60" s="108">
        <v>56</v>
      </c>
      <c r="B60" s="108">
        <v>33691162</v>
      </c>
      <c r="C60" s="104" t="s">
        <v>1303</v>
      </c>
      <c r="D60" s="109" t="s">
        <v>1244</v>
      </c>
      <c r="E60" s="121" t="s">
        <v>4</v>
      </c>
      <c r="F60" s="121">
        <v>5</v>
      </c>
      <c r="G60" s="114">
        <v>213000</v>
      </c>
      <c r="H60" s="104" t="s">
        <v>1470</v>
      </c>
      <c r="I60" s="109" t="s">
        <v>1471</v>
      </c>
      <c r="J60" s="109" t="s">
        <v>36</v>
      </c>
    </row>
    <row r="61" spans="1:10" s="54" customFormat="1" ht="195" x14ac:dyDescent="0.25">
      <c r="A61" s="108">
        <v>57</v>
      </c>
      <c r="B61" s="108">
        <v>33211120</v>
      </c>
      <c r="C61" s="104" t="s">
        <v>898</v>
      </c>
      <c r="D61" s="109" t="s">
        <v>1245</v>
      </c>
      <c r="E61" s="121" t="s">
        <v>4</v>
      </c>
      <c r="F61" s="121">
        <v>5</v>
      </c>
      <c r="G61" s="114">
        <v>73000</v>
      </c>
      <c r="H61" s="104" t="s">
        <v>1472</v>
      </c>
      <c r="I61" s="109" t="s">
        <v>1473</v>
      </c>
      <c r="J61" s="109" t="s">
        <v>36</v>
      </c>
    </row>
    <row r="62" spans="1:10" s="54" customFormat="1" ht="210" x14ac:dyDescent="0.25">
      <c r="A62" s="108">
        <v>58</v>
      </c>
      <c r="B62" s="108">
        <v>33691159</v>
      </c>
      <c r="C62" s="104" t="s">
        <v>1180</v>
      </c>
      <c r="D62" s="109" t="s">
        <v>1246</v>
      </c>
      <c r="E62" s="121" t="s">
        <v>4</v>
      </c>
      <c r="F62" s="121">
        <v>2</v>
      </c>
      <c r="G62" s="114">
        <v>45000</v>
      </c>
      <c r="H62" s="104" t="s">
        <v>1474</v>
      </c>
      <c r="I62" s="109" t="s">
        <v>1475</v>
      </c>
      <c r="J62" s="109" t="s">
        <v>36</v>
      </c>
    </row>
    <row r="63" spans="1:10" s="54" customFormat="1" ht="195" x14ac:dyDescent="0.25">
      <c r="A63" s="108">
        <v>59</v>
      </c>
      <c r="B63" s="108">
        <v>33691162</v>
      </c>
      <c r="C63" s="104" t="s">
        <v>899</v>
      </c>
      <c r="D63" s="109" t="s">
        <v>1346</v>
      </c>
      <c r="E63" s="121" t="s">
        <v>4</v>
      </c>
      <c r="F63" s="121">
        <v>2</v>
      </c>
      <c r="G63" s="114">
        <v>461040</v>
      </c>
      <c r="H63" s="104" t="s">
        <v>1476</v>
      </c>
      <c r="I63" s="109" t="s">
        <v>1477</v>
      </c>
      <c r="J63" s="109" t="s">
        <v>36</v>
      </c>
    </row>
    <row r="64" spans="1:10" s="54" customFormat="1" ht="210" x14ac:dyDescent="0.25">
      <c r="A64" s="108">
        <v>60</v>
      </c>
      <c r="B64" s="108">
        <v>33691159</v>
      </c>
      <c r="C64" s="104" t="s">
        <v>900</v>
      </c>
      <c r="D64" s="109" t="s">
        <v>1248</v>
      </c>
      <c r="E64" s="121" t="s">
        <v>4</v>
      </c>
      <c r="F64" s="121">
        <v>25</v>
      </c>
      <c r="G64" s="114">
        <v>2812500</v>
      </c>
      <c r="H64" s="104" t="s">
        <v>1478</v>
      </c>
      <c r="I64" s="109" t="s">
        <v>1479</v>
      </c>
      <c r="J64" s="109" t="s">
        <v>36</v>
      </c>
    </row>
    <row r="65" spans="1:10" s="54" customFormat="1" ht="225" x14ac:dyDescent="0.25">
      <c r="A65" s="108">
        <v>61</v>
      </c>
      <c r="B65" s="108">
        <v>33691159</v>
      </c>
      <c r="C65" s="104" t="s">
        <v>901</v>
      </c>
      <c r="D65" s="109" t="s">
        <v>1249</v>
      </c>
      <c r="E65" s="121" t="s">
        <v>4</v>
      </c>
      <c r="F65" s="121">
        <v>25</v>
      </c>
      <c r="G65" s="114">
        <v>947500</v>
      </c>
      <c r="H65" s="104" t="s">
        <v>1480</v>
      </c>
      <c r="I65" s="109" t="s">
        <v>1481</v>
      </c>
      <c r="J65" s="109" t="s">
        <v>36</v>
      </c>
    </row>
    <row r="66" spans="1:10" s="54" customFormat="1" ht="210" x14ac:dyDescent="0.25">
      <c r="A66" s="108">
        <v>62</v>
      </c>
      <c r="B66" s="108">
        <v>33691159</v>
      </c>
      <c r="C66" s="104" t="s">
        <v>902</v>
      </c>
      <c r="D66" s="109" t="s">
        <v>1250</v>
      </c>
      <c r="E66" s="121" t="s">
        <v>4</v>
      </c>
      <c r="F66" s="121">
        <v>5</v>
      </c>
      <c r="G66" s="114">
        <v>353500</v>
      </c>
      <c r="H66" s="104" t="s">
        <v>1482</v>
      </c>
      <c r="I66" s="109" t="s">
        <v>1483</v>
      </c>
      <c r="J66" s="109" t="s">
        <v>36</v>
      </c>
    </row>
    <row r="67" spans="1:10" s="54" customFormat="1" ht="195" x14ac:dyDescent="0.25">
      <c r="A67" s="108">
        <v>63</v>
      </c>
      <c r="B67" s="108">
        <v>33691162</v>
      </c>
      <c r="C67" s="104" t="s">
        <v>903</v>
      </c>
      <c r="D67" s="109" t="s">
        <v>1251</v>
      </c>
      <c r="E67" s="121" t="s">
        <v>4</v>
      </c>
      <c r="F67" s="121">
        <v>1</v>
      </c>
      <c r="G67" s="114">
        <v>34700</v>
      </c>
      <c r="H67" s="104" t="s">
        <v>948</v>
      </c>
      <c r="I67" s="109" t="s">
        <v>1484</v>
      </c>
      <c r="J67" s="109" t="s">
        <v>36</v>
      </c>
    </row>
    <row r="68" spans="1:10" s="54" customFormat="1" ht="195" x14ac:dyDescent="0.25">
      <c r="A68" s="108">
        <v>64</v>
      </c>
      <c r="B68" s="108">
        <v>33691162</v>
      </c>
      <c r="C68" s="104" t="s">
        <v>1182</v>
      </c>
      <c r="D68" s="109" t="s">
        <v>1252</v>
      </c>
      <c r="E68" s="121" t="s">
        <v>4</v>
      </c>
      <c r="F68" s="121">
        <v>1</v>
      </c>
      <c r="G68" s="114">
        <v>123700</v>
      </c>
      <c r="H68" s="104" t="s">
        <v>1485</v>
      </c>
      <c r="I68" s="109" t="s">
        <v>1486</v>
      </c>
      <c r="J68" s="109" t="s">
        <v>36</v>
      </c>
    </row>
    <row r="69" spans="1:10" s="54" customFormat="1" ht="195" x14ac:dyDescent="0.25">
      <c r="A69" s="108">
        <v>65</v>
      </c>
      <c r="B69" s="108">
        <v>33691162</v>
      </c>
      <c r="C69" s="104" t="s">
        <v>1183</v>
      </c>
      <c r="D69" s="109" t="s">
        <v>1253</v>
      </c>
      <c r="E69" s="121" t="s">
        <v>4</v>
      </c>
      <c r="F69" s="121">
        <v>1</v>
      </c>
      <c r="G69" s="114">
        <v>46900</v>
      </c>
      <c r="H69" s="104" t="s">
        <v>1487</v>
      </c>
      <c r="I69" s="109" t="s">
        <v>1488</v>
      </c>
      <c r="J69" s="109" t="s">
        <v>36</v>
      </c>
    </row>
    <row r="70" spans="1:10" s="54" customFormat="1" ht="195" x14ac:dyDescent="0.25">
      <c r="A70" s="108">
        <v>66</v>
      </c>
      <c r="B70" s="108">
        <v>33691162</v>
      </c>
      <c r="C70" s="104" t="s">
        <v>1184</v>
      </c>
      <c r="D70" s="109" t="s">
        <v>1253</v>
      </c>
      <c r="E70" s="121" t="s">
        <v>4</v>
      </c>
      <c r="F70" s="121">
        <v>1</v>
      </c>
      <c r="G70" s="114">
        <v>44500</v>
      </c>
      <c r="H70" s="104" t="s">
        <v>1489</v>
      </c>
      <c r="I70" s="109" t="s">
        <v>1490</v>
      </c>
      <c r="J70" s="109" t="s">
        <v>36</v>
      </c>
    </row>
    <row r="71" spans="1:10" s="54" customFormat="1" ht="210" x14ac:dyDescent="0.25">
      <c r="A71" s="108">
        <v>67</v>
      </c>
      <c r="B71" s="108">
        <v>33691159</v>
      </c>
      <c r="C71" s="104" t="s">
        <v>682</v>
      </c>
      <c r="D71" s="110" t="s">
        <v>1347</v>
      </c>
      <c r="E71" s="121" t="s">
        <v>4</v>
      </c>
      <c r="F71" s="121">
        <v>1</v>
      </c>
      <c r="G71" s="114">
        <v>193800</v>
      </c>
      <c r="H71" s="104" t="s">
        <v>1491</v>
      </c>
      <c r="I71" s="110" t="s">
        <v>1492</v>
      </c>
      <c r="J71" s="109" t="s">
        <v>36</v>
      </c>
    </row>
    <row r="72" spans="1:10" s="54" customFormat="1" ht="180" x14ac:dyDescent="0.25">
      <c r="A72" s="108">
        <v>68</v>
      </c>
      <c r="B72" s="108">
        <v>33691162</v>
      </c>
      <c r="C72" s="104" t="s">
        <v>904</v>
      </c>
      <c r="D72" s="110" t="s">
        <v>1255</v>
      </c>
      <c r="E72" s="121" t="s">
        <v>4</v>
      </c>
      <c r="F72" s="121">
        <v>1</v>
      </c>
      <c r="G72" s="114">
        <v>24000</v>
      </c>
      <c r="H72" s="104" t="s">
        <v>1493</v>
      </c>
      <c r="I72" s="110" t="s">
        <v>1494</v>
      </c>
      <c r="J72" s="109" t="s">
        <v>36</v>
      </c>
    </row>
    <row r="73" spans="1:10" s="54" customFormat="1" ht="180" x14ac:dyDescent="0.25">
      <c r="A73" s="108">
        <v>69</v>
      </c>
      <c r="B73" s="108">
        <v>33691162</v>
      </c>
      <c r="C73" s="104" t="s">
        <v>905</v>
      </c>
      <c r="D73" s="32" t="s">
        <v>1256</v>
      </c>
      <c r="E73" s="121" t="s">
        <v>4</v>
      </c>
      <c r="F73" s="121">
        <v>1</v>
      </c>
      <c r="G73" s="114">
        <v>24000</v>
      </c>
      <c r="H73" s="104" t="s">
        <v>1495</v>
      </c>
      <c r="I73" s="32" t="s">
        <v>1496</v>
      </c>
      <c r="J73" s="109" t="s">
        <v>36</v>
      </c>
    </row>
    <row r="74" spans="1:10" s="54" customFormat="1" ht="30" x14ac:dyDescent="0.25">
      <c r="A74" s="108">
        <v>70</v>
      </c>
      <c r="B74" s="108">
        <v>33691160</v>
      </c>
      <c r="C74" s="104" t="s">
        <v>906</v>
      </c>
      <c r="D74" s="32" t="s">
        <v>1257</v>
      </c>
      <c r="E74" s="121" t="s">
        <v>4</v>
      </c>
      <c r="F74" s="121">
        <v>400</v>
      </c>
      <c r="G74" s="114">
        <v>6400</v>
      </c>
      <c r="H74" s="104" t="s">
        <v>1497</v>
      </c>
      <c r="I74" s="32" t="s">
        <v>1498</v>
      </c>
      <c r="J74" s="109" t="s">
        <v>36</v>
      </c>
    </row>
    <row r="75" spans="1:10" s="54" customFormat="1" ht="30" x14ac:dyDescent="0.25">
      <c r="A75" s="108">
        <v>71</v>
      </c>
      <c r="B75" s="108">
        <v>33691160</v>
      </c>
      <c r="C75" s="104" t="s">
        <v>907</v>
      </c>
      <c r="D75" s="109" t="s">
        <v>1258</v>
      </c>
      <c r="E75" s="121" t="s">
        <v>4</v>
      </c>
      <c r="F75" s="121">
        <v>300</v>
      </c>
      <c r="G75" s="114">
        <v>4800</v>
      </c>
      <c r="H75" s="104" t="s">
        <v>1499</v>
      </c>
      <c r="I75" s="109" t="s">
        <v>1500</v>
      </c>
      <c r="J75" s="109" t="s">
        <v>36</v>
      </c>
    </row>
    <row r="76" spans="1:10" s="54" customFormat="1" ht="30" x14ac:dyDescent="0.25">
      <c r="A76" s="108">
        <v>72</v>
      </c>
      <c r="B76" s="108">
        <v>33691160</v>
      </c>
      <c r="C76" s="104" t="s">
        <v>908</v>
      </c>
      <c r="D76" s="32" t="s">
        <v>1259</v>
      </c>
      <c r="E76" s="121" t="s">
        <v>4</v>
      </c>
      <c r="F76" s="121">
        <v>400</v>
      </c>
      <c r="G76" s="114">
        <v>6400</v>
      </c>
      <c r="H76" s="104" t="s">
        <v>949</v>
      </c>
      <c r="I76" s="32" t="s">
        <v>1501</v>
      </c>
      <c r="J76" s="109" t="s">
        <v>36</v>
      </c>
    </row>
    <row r="77" spans="1:10" s="54" customFormat="1" ht="30" x14ac:dyDescent="0.25">
      <c r="A77" s="108">
        <v>73</v>
      </c>
      <c r="B77" s="108">
        <v>33691160</v>
      </c>
      <c r="C77" s="104" t="s">
        <v>909</v>
      </c>
      <c r="D77" s="110" t="s">
        <v>1260</v>
      </c>
      <c r="E77" s="121" t="s">
        <v>4</v>
      </c>
      <c r="F77" s="121">
        <v>300</v>
      </c>
      <c r="G77" s="114">
        <v>10500</v>
      </c>
      <c r="H77" s="104" t="s">
        <v>1502</v>
      </c>
      <c r="I77" s="110" t="s">
        <v>1503</v>
      </c>
      <c r="J77" s="109" t="s">
        <v>36</v>
      </c>
    </row>
    <row r="78" spans="1:10" s="54" customFormat="1" ht="30" x14ac:dyDescent="0.25">
      <c r="A78" s="108">
        <v>74</v>
      </c>
      <c r="B78" s="108">
        <v>33691160</v>
      </c>
      <c r="C78" s="104" t="s">
        <v>910</v>
      </c>
      <c r="D78" s="32" t="s">
        <v>1261</v>
      </c>
      <c r="E78" s="121" t="s">
        <v>4</v>
      </c>
      <c r="F78" s="121">
        <v>400</v>
      </c>
      <c r="G78" s="114">
        <v>6400</v>
      </c>
      <c r="H78" s="104" t="s">
        <v>950</v>
      </c>
      <c r="I78" s="32" t="s">
        <v>1504</v>
      </c>
      <c r="J78" s="109" t="s">
        <v>36</v>
      </c>
    </row>
    <row r="79" spans="1:10" s="54" customFormat="1" ht="30" x14ac:dyDescent="0.25">
      <c r="A79" s="108">
        <v>75</v>
      </c>
      <c r="B79" s="108">
        <v>33691160</v>
      </c>
      <c r="C79" s="104" t="s">
        <v>911</v>
      </c>
      <c r="D79" s="110" t="s">
        <v>1262</v>
      </c>
      <c r="E79" s="121" t="s">
        <v>4</v>
      </c>
      <c r="F79" s="121">
        <v>500</v>
      </c>
      <c r="G79" s="114">
        <v>20000</v>
      </c>
      <c r="H79" s="104" t="s">
        <v>1505</v>
      </c>
      <c r="I79" s="110" t="s">
        <v>1506</v>
      </c>
      <c r="J79" s="109" t="s">
        <v>36</v>
      </c>
    </row>
    <row r="80" spans="1:10" s="54" customFormat="1" ht="75" x14ac:dyDescent="0.25">
      <c r="A80" s="108">
        <v>76</v>
      </c>
      <c r="B80" s="108" t="s">
        <v>681</v>
      </c>
      <c r="C80" s="104" t="s">
        <v>1187</v>
      </c>
      <c r="D80" s="109" t="s">
        <v>1264</v>
      </c>
      <c r="E80" s="121" t="s">
        <v>4</v>
      </c>
      <c r="F80" s="121">
        <v>500</v>
      </c>
      <c r="G80" s="114">
        <v>550000</v>
      </c>
      <c r="H80" s="104" t="s">
        <v>1507</v>
      </c>
      <c r="I80" s="109" t="s">
        <v>1508</v>
      </c>
      <c r="J80" s="109" t="s">
        <v>36</v>
      </c>
    </row>
    <row r="81" spans="1:10" s="54" customFormat="1" ht="45" x14ac:dyDescent="0.25">
      <c r="A81" s="108">
        <v>77</v>
      </c>
      <c r="B81" s="108" t="s">
        <v>881</v>
      </c>
      <c r="C81" s="104" t="s">
        <v>912</v>
      </c>
      <c r="D81" s="109" t="s">
        <v>1265</v>
      </c>
      <c r="E81" s="121" t="s">
        <v>4</v>
      </c>
      <c r="F81" s="121">
        <v>16000</v>
      </c>
      <c r="G81" s="114">
        <v>25600</v>
      </c>
      <c r="H81" s="104" t="s">
        <v>1509</v>
      </c>
      <c r="I81" s="109" t="s">
        <v>1510</v>
      </c>
      <c r="J81" s="109" t="s">
        <v>36</v>
      </c>
    </row>
    <row r="82" spans="1:10" s="54" customFormat="1" ht="30" x14ac:dyDescent="0.25">
      <c r="A82" s="108">
        <v>78</v>
      </c>
      <c r="B82" s="108">
        <v>33691160</v>
      </c>
      <c r="C82" s="104" t="s">
        <v>913</v>
      </c>
      <c r="D82" s="110" t="s">
        <v>1266</v>
      </c>
      <c r="E82" s="121" t="s">
        <v>4</v>
      </c>
      <c r="F82" s="121">
        <v>400</v>
      </c>
      <c r="G82" s="114">
        <v>6400</v>
      </c>
      <c r="H82" s="104" t="s">
        <v>1511</v>
      </c>
      <c r="I82" s="110" t="s">
        <v>1512</v>
      </c>
      <c r="J82" s="109" t="s">
        <v>36</v>
      </c>
    </row>
    <row r="83" spans="1:10" s="54" customFormat="1" ht="45" x14ac:dyDescent="0.25">
      <c r="A83" s="108">
        <v>79</v>
      </c>
      <c r="B83" s="108">
        <v>33141211</v>
      </c>
      <c r="C83" s="104" t="s">
        <v>914</v>
      </c>
      <c r="D83" s="110" t="s">
        <v>1267</v>
      </c>
      <c r="E83" s="121" t="s">
        <v>4</v>
      </c>
      <c r="F83" s="121">
        <v>600</v>
      </c>
      <c r="G83" s="114">
        <v>9000</v>
      </c>
      <c r="H83" s="104" t="s">
        <v>1513</v>
      </c>
      <c r="I83" s="110" t="s">
        <v>1514</v>
      </c>
      <c r="J83" s="109" t="s">
        <v>36</v>
      </c>
    </row>
    <row r="84" spans="1:10" s="54" customFormat="1" ht="195" x14ac:dyDescent="0.25">
      <c r="A84" s="108">
        <v>80</v>
      </c>
      <c r="B84" s="108">
        <v>33691162</v>
      </c>
      <c r="C84" s="104" t="s">
        <v>915</v>
      </c>
      <c r="D84" s="109" t="s">
        <v>1268</v>
      </c>
      <c r="E84" s="121" t="s">
        <v>4</v>
      </c>
      <c r="F84" s="121">
        <v>1</v>
      </c>
      <c r="G84" s="114">
        <v>82000</v>
      </c>
      <c r="H84" s="104" t="s">
        <v>1515</v>
      </c>
      <c r="I84" s="109" t="s">
        <v>1516</v>
      </c>
      <c r="J84" s="109" t="s">
        <v>36</v>
      </c>
    </row>
    <row r="85" spans="1:10" s="54" customFormat="1" ht="195" x14ac:dyDescent="0.25">
      <c r="A85" s="108">
        <v>81</v>
      </c>
      <c r="B85" s="108">
        <v>33691162</v>
      </c>
      <c r="C85" s="104" t="s">
        <v>916</v>
      </c>
      <c r="D85" s="32" t="s">
        <v>1348</v>
      </c>
      <c r="E85" s="121" t="s">
        <v>4</v>
      </c>
      <c r="F85" s="121">
        <v>1</v>
      </c>
      <c r="G85" s="114">
        <v>258400</v>
      </c>
      <c r="H85" s="104" t="s">
        <v>1517</v>
      </c>
      <c r="I85" s="32" t="s">
        <v>1518</v>
      </c>
      <c r="J85" s="109" t="s">
        <v>36</v>
      </c>
    </row>
    <row r="86" spans="1:10" s="54" customFormat="1" ht="195" x14ac:dyDescent="0.25">
      <c r="A86" s="108">
        <v>82</v>
      </c>
      <c r="B86" s="108">
        <v>33691162</v>
      </c>
      <c r="C86" s="104" t="s">
        <v>1188</v>
      </c>
      <c r="D86" s="32" t="s">
        <v>1269</v>
      </c>
      <c r="E86" s="121" t="s">
        <v>4</v>
      </c>
      <c r="F86" s="121">
        <v>1</v>
      </c>
      <c r="G86" s="114">
        <v>54300</v>
      </c>
      <c r="H86" s="104" t="s">
        <v>1519</v>
      </c>
      <c r="I86" s="32" t="s">
        <v>1520</v>
      </c>
      <c r="J86" s="109" t="s">
        <v>36</v>
      </c>
    </row>
    <row r="87" spans="1:10" s="54" customFormat="1" ht="210" x14ac:dyDescent="0.25">
      <c r="A87" s="108">
        <v>83</v>
      </c>
      <c r="B87" s="108">
        <v>33691162</v>
      </c>
      <c r="C87" s="104" t="s">
        <v>1189</v>
      </c>
      <c r="D87" s="109" t="s">
        <v>1349</v>
      </c>
      <c r="E87" s="121" t="s">
        <v>4</v>
      </c>
      <c r="F87" s="121">
        <v>1</v>
      </c>
      <c r="G87" s="114">
        <v>46700</v>
      </c>
      <c r="H87" s="104" t="s">
        <v>1521</v>
      </c>
      <c r="I87" s="109" t="s">
        <v>1522</v>
      </c>
      <c r="J87" s="109" t="s">
        <v>36</v>
      </c>
    </row>
    <row r="88" spans="1:10" s="54" customFormat="1" ht="210" x14ac:dyDescent="0.25">
      <c r="A88" s="108">
        <v>84</v>
      </c>
      <c r="B88" s="108">
        <v>33691162</v>
      </c>
      <c r="C88" s="104" t="s">
        <v>1190</v>
      </c>
      <c r="D88" s="110" t="s">
        <v>1270</v>
      </c>
      <c r="E88" s="121" t="s">
        <v>4</v>
      </c>
      <c r="F88" s="121">
        <v>1</v>
      </c>
      <c r="G88" s="114">
        <v>118000</v>
      </c>
      <c r="H88" s="104" t="s">
        <v>1523</v>
      </c>
      <c r="I88" s="110" t="s">
        <v>1524</v>
      </c>
      <c r="J88" s="109" t="s">
        <v>36</v>
      </c>
    </row>
    <row r="89" spans="1:10" s="54" customFormat="1" ht="180" x14ac:dyDescent="0.25">
      <c r="A89" s="108">
        <v>85</v>
      </c>
      <c r="B89" s="108">
        <v>33691162</v>
      </c>
      <c r="C89" s="104" t="s">
        <v>1191</v>
      </c>
      <c r="D89" s="110" t="s">
        <v>1271</v>
      </c>
      <c r="E89" s="121" t="s">
        <v>4</v>
      </c>
      <c r="F89" s="121">
        <v>1</v>
      </c>
      <c r="G89" s="114">
        <v>140000</v>
      </c>
      <c r="H89" s="104" t="s">
        <v>1525</v>
      </c>
      <c r="I89" s="110" t="s">
        <v>1526</v>
      </c>
      <c r="J89" s="109" t="s">
        <v>36</v>
      </c>
    </row>
    <row r="90" spans="1:10" s="54" customFormat="1" ht="210" x14ac:dyDescent="0.25">
      <c r="A90" s="108">
        <v>86</v>
      </c>
      <c r="B90" s="108">
        <v>33691159</v>
      </c>
      <c r="C90" s="104" t="s">
        <v>686</v>
      </c>
      <c r="D90" s="110" t="s">
        <v>1272</v>
      </c>
      <c r="E90" s="121" t="s">
        <v>4</v>
      </c>
      <c r="F90" s="121">
        <v>25</v>
      </c>
      <c r="G90" s="114">
        <v>2952500</v>
      </c>
      <c r="H90" s="104" t="s">
        <v>1527</v>
      </c>
      <c r="I90" s="110" t="s">
        <v>1528</v>
      </c>
      <c r="J90" s="109" t="s">
        <v>36</v>
      </c>
    </row>
    <row r="91" spans="1:10" s="54" customFormat="1" ht="195" x14ac:dyDescent="0.25">
      <c r="A91" s="108">
        <v>87</v>
      </c>
      <c r="B91" s="108">
        <v>33691162</v>
      </c>
      <c r="C91" s="104" t="s">
        <v>1192</v>
      </c>
      <c r="D91" s="110" t="s">
        <v>1273</v>
      </c>
      <c r="E91" s="121" t="s">
        <v>4</v>
      </c>
      <c r="F91" s="121">
        <v>1</v>
      </c>
      <c r="G91" s="114">
        <v>26900</v>
      </c>
      <c r="H91" s="104" t="s">
        <v>1529</v>
      </c>
      <c r="I91" s="110" t="s">
        <v>1530</v>
      </c>
      <c r="J91" s="109" t="s">
        <v>36</v>
      </c>
    </row>
    <row r="92" spans="1:10" s="54" customFormat="1" ht="195" x14ac:dyDescent="0.25">
      <c r="A92" s="108">
        <v>88</v>
      </c>
      <c r="B92" s="108">
        <v>33691162</v>
      </c>
      <c r="C92" s="104" t="s">
        <v>959</v>
      </c>
      <c r="D92" s="110" t="s">
        <v>1350</v>
      </c>
      <c r="E92" s="121" t="s">
        <v>4</v>
      </c>
      <c r="F92" s="121">
        <v>2</v>
      </c>
      <c r="G92" s="114">
        <v>53800</v>
      </c>
      <c r="H92" s="104" t="s">
        <v>1531</v>
      </c>
      <c r="I92" s="110" t="s">
        <v>1532</v>
      </c>
      <c r="J92" s="109" t="s">
        <v>36</v>
      </c>
    </row>
    <row r="93" spans="1:10" s="54" customFormat="1" ht="195" x14ac:dyDescent="0.25">
      <c r="A93" s="108">
        <v>89</v>
      </c>
      <c r="B93" s="108">
        <v>33691162</v>
      </c>
      <c r="C93" s="104" t="s">
        <v>698</v>
      </c>
      <c r="D93" s="110" t="s">
        <v>974</v>
      </c>
      <c r="E93" s="121" t="s">
        <v>4</v>
      </c>
      <c r="F93" s="121">
        <v>9</v>
      </c>
      <c r="G93" s="114">
        <v>197100</v>
      </c>
      <c r="H93" s="104" t="s">
        <v>1533</v>
      </c>
      <c r="I93" s="110" t="s">
        <v>1534</v>
      </c>
      <c r="J93" s="109" t="s">
        <v>36</v>
      </c>
    </row>
    <row r="94" spans="1:10" s="54" customFormat="1" ht="195" x14ac:dyDescent="0.25">
      <c r="A94" s="108">
        <v>90</v>
      </c>
      <c r="B94" s="108">
        <v>33691162</v>
      </c>
      <c r="C94" s="104" t="s">
        <v>699</v>
      </c>
      <c r="D94" s="110" t="s">
        <v>975</v>
      </c>
      <c r="E94" s="121" t="s">
        <v>4</v>
      </c>
      <c r="F94" s="121">
        <v>6</v>
      </c>
      <c r="G94" s="114">
        <v>131400</v>
      </c>
      <c r="H94" s="104" t="s">
        <v>1535</v>
      </c>
      <c r="I94" s="110" t="s">
        <v>1536</v>
      </c>
      <c r="J94" s="109" t="s">
        <v>36</v>
      </c>
    </row>
    <row r="95" spans="1:10" s="54" customFormat="1" ht="195" x14ac:dyDescent="0.25">
      <c r="A95" s="108">
        <v>91</v>
      </c>
      <c r="B95" s="108">
        <v>33691162</v>
      </c>
      <c r="C95" s="104" t="s">
        <v>1193</v>
      </c>
      <c r="D95" s="110" t="s">
        <v>1274</v>
      </c>
      <c r="E95" s="121" t="s">
        <v>4</v>
      </c>
      <c r="F95" s="121">
        <v>2</v>
      </c>
      <c r="G95" s="114">
        <v>51600</v>
      </c>
      <c r="H95" s="104" t="s">
        <v>1537</v>
      </c>
      <c r="I95" s="110" t="s">
        <v>1538</v>
      </c>
      <c r="J95" s="109" t="s">
        <v>36</v>
      </c>
    </row>
    <row r="96" spans="1:10" s="54" customFormat="1" ht="180" x14ac:dyDescent="0.25">
      <c r="A96" s="108">
        <v>92</v>
      </c>
      <c r="B96" s="108">
        <v>33691162</v>
      </c>
      <c r="C96" s="104" t="s">
        <v>1194</v>
      </c>
      <c r="D96" s="109" t="s">
        <v>1275</v>
      </c>
      <c r="E96" s="121" t="s">
        <v>4</v>
      </c>
      <c r="F96" s="121">
        <v>1</v>
      </c>
      <c r="G96" s="114">
        <v>13900</v>
      </c>
      <c r="H96" s="104" t="s">
        <v>1539</v>
      </c>
      <c r="I96" s="109" t="s">
        <v>1540</v>
      </c>
      <c r="J96" s="109" t="s">
        <v>36</v>
      </c>
    </row>
    <row r="97" spans="1:10" s="54" customFormat="1" ht="180" x14ac:dyDescent="0.25">
      <c r="A97" s="108">
        <v>93</v>
      </c>
      <c r="B97" s="108">
        <v>33691162</v>
      </c>
      <c r="C97" s="104" t="s">
        <v>1195</v>
      </c>
      <c r="D97" s="109" t="s">
        <v>1276</v>
      </c>
      <c r="E97" s="121" t="s">
        <v>4</v>
      </c>
      <c r="F97" s="121">
        <v>1</v>
      </c>
      <c r="G97" s="114">
        <v>13900</v>
      </c>
      <c r="H97" s="104" t="s">
        <v>1541</v>
      </c>
      <c r="I97" s="109" t="s">
        <v>1542</v>
      </c>
      <c r="J97" s="109" t="s">
        <v>36</v>
      </c>
    </row>
    <row r="98" spans="1:10" s="54" customFormat="1" ht="30" x14ac:dyDescent="0.25">
      <c r="A98" s="108">
        <v>94</v>
      </c>
      <c r="B98" s="108">
        <v>33691160</v>
      </c>
      <c r="C98" s="104" t="s">
        <v>917</v>
      </c>
      <c r="D98" s="110" t="s">
        <v>1277</v>
      </c>
      <c r="E98" s="121" t="s">
        <v>4</v>
      </c>
      <c r="F98" s="121">
        <v>200</v>
      </c>
      <c r="G98" s="114">
        <v>6600</v>
      </c>
      <c r="H98" s="104" t="s">
        <v>951</v>
      </c>
      <c r="I98" s="110" t="s">
        <v>1543</v>
      </c>
      <c r="J98" s="109" t="s">
        <v>36</v>
      </c>
    </row>
    <row r="99" spans="1:10" s="54" customFormat="1" ht="30" x14ac:dyDescent="0.25">
      <c r="A99" s="108">
        <v>95</v>
      </c>
      <c r="B99" s="108">
        <v>33691160</v>
      </c>
      <c r="C99" s="104" t="s">
        <v>918</v>
      </c>
      <c r="D99" s="110" t="s">
        <v>1278</v>
      </c>
      <c r="E99" s="121" t="s">
        <v>4</v>
      </c>
      <c r="F99" s="121">
        <v>200</v>
      </c>
      <c r="G99" s="114">
        <v>6600</v>
      </c>
      <c r="H99" s="104" t="s">
        <v>952</v>
      </c>
      <c r="I99" s="110" t="s">
        <v>1544</v>
      </c>
      <c r="J99" s="109" t="s">
        <v>36</v>
      </c>
    </row>
    <row r="100" spans="1:10" s="54" customFormat="1" ht="30" x14ac:dyDescent="0.25">
      <c r="A100" s="108">
        <v>96</v>
      </c>
      <c r="B100" s="108">
        <v>33691160</v>
      </c>
      <c r="C100" s="104" t="s">
        <v>919</v>
      </c>
      <c r="D100" s="110" t="s">
        <v>1279</v>
      </c>
      <c r="E100" s="121" t="s">
        <v>4</v>
      </c>
      <c r="F100" s="121">
        <v>200</v>
      </c>
      <c r="G100" s="114">
        <v>6600</v>
      </c>
      <c r="H100" s="104" t="s">
        <v>1545</v>
      </c>
      <c r="I100" s="110" t="s">
        <v>1546</v>
      </c>
      <c r="J100" s="109" t="s">
        <v>36</v>
      </c>
    </row>
    <row r="101" spans="1:10" s="54" customFormat="1" ht="195" x14ac:dyDescent="0.25">
      <c r="A101" s="108">
        <v>97</v>
      </c>
      <c r="B101" s="108">
        <v>33691162</v>
      </c>
      <c r="C101" s="115" t="s">
        <v>922</v>
      </c>
      <c r="D101" s="110" t="s">
        <v>1282</v>
      </c>
      <c r="E101" s="121" t="s">
        <v>4</v>
      </c>
      <c r="F101" s="121">
        <v>2</v>
      </c>
      <c r="G101" s="114">
        <v>145350</v>
      </c>
      <c r="H101" s="115" t="s">
        <v>1547</v>
      </c>
      <c r="I101" s="110" t="s">
        <v>1548</v>
      </c>
      <c r="J101" s="109" t="s">
        <v>36</v>
      </c>
    </row>
    <row r="102" spans="1:10" s="54" customFormat="1" ht="195" x14ac:dyDescent="0.25">
      <c r="A102" s="108">
        <v>98</v>
      </c>
      <c r="B102" s="108">
        <v>33691162</v>
      </c>
      <c r="C102" s="115" t="s">
        <v>923</v>
      </c>
      <c r="D102" s="110" t="s">
        <v>1283</v>
      </c>
      <c r="E102" s="121" t="s">
        <v>4</v>
      </c>
      <c r="F102" s="121">
        <v>2</v>
      </c>
      <c r="G102" s="114">
        <v>75038</v>
      </c>
      <c r="H102" s="115" t="s">
        <v>1549</v>
      </c>
      <c r="I102" s="110" t="s">
        <v>1550</v>
      </c>
      <c r="J102" s="109" t="s">
        <v>36</v>
      </c>
    </row>
    <row r="103" spans="1:10" s="54" customFormat="1" ht="210" x14ac:dyDescent="0.25">
      <c r="A103" s="108">
        <v>99</v>
      </c>
      <c r="B103" s="108">
        <v>33691162</v>
      </c>
      <c r="C103" s="115" t="s">
        <v>924</v>
      </c>
      <c r="D103" s="110" t="s">
        <v>1284</v>
      </c>
      <c r="E103" s="121" t="s">
        <v>4</v>
      </c>
      <c r="F103" s="121">
        <v>2</v>
      </c>
      <c r="G103" s="114">
        <v>37128</v>
      </c>
      <c r="H103" s="115" t="s">
        <v>1551</v>
      </c>
      <c r="I103" s="110" t="s">
        <v>1552</v>
      </c>
      <c r="J103" s="109" t="s">
        <v>36</v>
      </c>
    </row>
    <row r="104" spans="1:10" s="54" customFormat="1" ht="30" x14ac:dyDescent="0.25">
      <c r="A104" s="108">
        <v>100</v>
      </c>
      <c r="B104" s="108">
        <v>33691160</v>
      </c>
      <c r="C104" s="115" t="s">
        <v>925</v>
      </c>
      <c r="D104" s="110" t="s">
        <v>1285</v>
      </c>
      <c r="E104" s="121" t="s">
        <v>4</v>
      </c>
      <c r="F104" s="121">
        <v>400</v>
      </c>
      <c r="G104" s="114">
        <v>6400</v>
      </c>
      <c r="H104" s="115" t="s">
        <v>1553</v>
      </c>
      <c r="I104" s="110" t="s">
        <v>1554</v>
      </c>
      <c r="J104" s="109" t="s">
        <v>36</v>
      </c>
    </row>
    <row r="105" spans="1:10" s="54" customFormat="1" ht="30" x14ac:dyDescent="0.25">
      <c r="A105" s="108">
        <v>101</v>
      </c>
      <c r="B105" s="108">
        <v>33191310</v>
      </c>
      <c r="C105" s="115" t="s">
        <v>926</v>
      </c>
      <c r="D105" s="110" t="s">
        <v>1286</v>
      </c>
      <c r="E105" s="121" t="s">
        <v>1295</v>
      </c>
      <c r="F105" s="121">
        <v>600</v>
      </c>
      <c r="G105" s="114">
        <v>12000</v>
      </c>
      <c r="H105" s="115" t="s">
        <v>1555</v>
      </c>
      <c r="I105" s="110" t="s">
        <v>1556</v>
      </c>
      <c r="J105" s="109" t="s">
        <v>36</v>
      </c>
    </row>
    <row r="106" spans="1:10" s="54" customFormat="1" ht="60" x14ac:dyDescent="0.25">
      <c r="A106" s="108">
        <v>102</v>
      </c>
      <c r="B106" s="108">
        <v>33141211</v>
      </c>
      <c r="C106" s="115" t="s">
        <v>1196</v>
      </c>
      <c r="D106" s="110" t="s">
        <v>1351</v>
      </c>
      <c r="E106" s="121" t="s">
        <v>4</v>
      </c>
      <c r="F106" s="121">
        <v>5000</v>
      </c>
      <c r="G106" s="114">
        <v>120000</v>
      </c>
      <c r="H106" s="115" t="s">
        <v>1557</v>
      </c>
      <c r="I106" s="110" t="s">
        <v>1558</v>
      </c>
      <c r="J106" s="109" t="s">
        <v>36</v>
      </c>
    </row>
    <row r="107" spans="1:10" s="54" customFormat="1" ht="45" x14ac:dyDescent="0.25">
      <c r="A107" s="108">
        <v>103</v>
      </c>
      <c r="B107" s="108">
        <v>33691156</v>
      </c>
      <c r="C107" s="115" t="s">
        <v>927</v>
      </c>
      <c r="D107" s="110" t="s">
        <v>1287</v>
      </c>
      <c r="E107" s="121" t="s">
        <v>4</v>
      </c>
      <c r="F107" s="121">
        <v>300</v>
      </c>
      <c r="G107" s="114">
        <v>24000</v>
      </c>
      <c r="H107" s="115" t="s">
        <v>1559</v>
      </c>
      <c r="I107" s="110" t="s">
        <v>1560</v>
      </c>
      <c r="J107" s="109" t="s">
        <v>36</v>
      </c>
    </row>
    <row r="108" spans="1:10" s="54" customFormat="1" ht="30" x14ac:dyDescent="0.25">
      <c r="A108" s="108">
        <v>104</v>
      </c>
      <c r="B108" s="108">
        <v>33691156</v>
      </c>
      <c r="C108" s="115" t="s">
        <v>928</v>
      </c>
      <c r="D108" s="110" t="s">
        <v>1288</v>
      </c>
      <c r="E108" s="121" t="s">
        <v>4</v>
      </c>
      <c r="F108" s="121">
        <v>1500</v>
      </c>
      <c r="G108" s="114">
        <v>21750</v>
      </c>
      <c r="H108" s="115" t="s">
        <v>1561</v>
      </c>
      <c r="I108" s="110" t="s">
        <v>1562</v>
      </c>
      <c r="J108" s="109" t="s">
        <v>36</v>
      </c>
    </row>
    <row r="109" spans="1:10" s="54" customFormat="1" ht="60" x14ac:dyDescent="0.25">
      <c r="A109" s="108">
        <v>105</v>
      </c>
      <c r="B109" s="108">
        <v>33691173</v>
      </c>
      <c r="C109" s="115" t="s">
        <v>929</v>
      </c>
      <c r="D109" s="110" t="s">
        <v>976</v>
      </c>
      <c r="E109" s="121" t="s">
        <v>4</v>
      </c>
      <c r="F109" s="121">
        <v>150</v>
      </c>
      <c r="G109" s="114">
        <v>270000</v>
      </c>
      <c r="H109" s="115" t="s">
        <v>1563</v>
      </c>
      <c r="I109" s="110" t="s">
        <v>1564</v>
      </c>
      <c r="J109" s="109" t="s">
        <v>36</v>
      </c>
    </row>
    <row r="110" spans="1:10" s="54" customFormat="1" ht="30" x14ac:dyDescent="0.25">
      <c r="A110" s="108">
        <v>106</v>
      </c>
      <c r="B110" s="108">
        <v>33141211</v>
      </c>
      <c r="C110" s="115" t="s">
        <v>930</v>
      </c>
      <c r="D110" s="110" t="s">
        <v>1289</v>
      </c>
      <c r="E110" s="121" t="s">
        <v>4</v>
      </c>
      <c r="F110" s="121">
        <v>400</v>
      </c>
      <c r="G110" s="114">
        <v>13600</v>
      </c>
      <c r="H110" s="115" t="s">
        <v>1565</v>
      </c>
      <c r="I110" s="110" t="s">
        <v>1566</v>
      </c>
      <c r="J110" s="109" t="s">
        <v>36</v>
      </c>
    </row>
    <row r="111" spans="1:10" s="54" customFormat="1" ht="75" x14ac:dyDescent="0.25">
      <c r="A111" s="108">
        <v>107</v>
      </c>
      <c r="B111" s="108">
        <v>33691162</v>
      </c>
      <c r="C111" s="115" t="s">
        <v>932</v>
      </c>
      <c r="D111" s="110" t="s">
        <v>1290</v>
      </c>
      <c r="E111" s="121" t="s">
        <v>4</v>
      </c>
      <c r="F111" s="121">
        <v>200</v>
      </c>
      <c r="G111" s="114">
        <v>21000</v>
      </c>
      <c r="H111" s="115" t="s">
        <v>1567</v>
      </c>
      <c r="I111" s="110" t="s">
        <v>1568</v>
      </c>
      <c r="J111" s="109" t="s">
        <v>36</v>
      </c>
    </row>
    <row r="112" spans="1:10" s="54" customFormat="1" ht="165" x14ac:dyDescent="0.25">
      <c r="A112" s="108">
        <v>108</v>
      </c>
      <c r="B112" s="107">
        <v>33691162</v>
      </c>
      <c r="C112" s="115" t="s">
        <v>936</v>
      </c>
      <c r="D112" s="109" t="s">
        <v>1352</v>
      </c>
      <c r="E112" s="121" t="s">
        <v>4</v>
      </c>
      <c r="F112" s="121">
        <v>6</v>
      </c>
      <c r="G112" s="114">
        <v>720000</v>
      </c>
      <c r="H112" s="115" t="s">
        <v>1569</v>
      </c>
      <c r="I112" s="109" t="s">
        <v>1570</v>
      </c>
      <c r="J112" s="109" t="s">
        <v>36</v>
      </c>
    </row>
    <row r="113" spans="1:10" s="54" customFormat="1" ht="165" x14ac:dyDescent="0.25">
      <c r="A113" s="108">
        <v>109</v>
      </c>
      <c r="B113" s="107">
        <v>33111490</v>
      </c>
      <c r="C113" s="104" t="s">
        <v>1304</v>
      </c>
      <c r="D113" s="111" t="s">
        <v>1366</v>
      </c>
      <c r="E113" s="121" t="s">
        <v>4</v>
      </c>
      <c r="F113" s="121">
        <v>1</v>
      </c>
      <c r="G113" s="114">
        <v>62000</v>
      </c>
      <c r="H113" s="104" t="s">
        <v>1571</v>
      </c>
      <c r="I113" s="111" t="s">
        <v>1631</v>
      </c>
      <c r="J113" s="109" t="s">
        <v>36</v>
      </c>
    </row>
    <row r="114" spans="1:10" s="54" customFormat="1" ht="90" x14ac:dyDescent="0.25">
      <c r="A114" s="108">
        <v>110</v>
      </c>
      <c r="B114" s="107">
        <v>33691162</v>
      </c>
      <c r="C114" s="115" t="s">
        <v>937</v>
      </c>
      <c r="D114" s="110" t="s">
        <v>1294</v>
      </c>
      <c r="E114" s="121" t="s">
        <v>4</v>
      </c>
      <c r="F114" s="121">
        <v>1</v>
      </c>
      <c r="G114" s="114">
        <v>30000</v>
      </c>
      <c r="H114" s="115" t="s">
        <v>1572</v>
      </c>
      <c r="I114" s="110" t="s">
        <v>1573</v>
      </c>
      <c r="J114" s="109" t="s">
        <v>36</v>
      </c>
    </row>
    <row r="115" spans="1:10" s="54" customFormat="1" ht="210" x14ac:dyDescent="0.25">
      <c r="A115" s="108">
        <v>111</v>
      </c>
      <c r="B115" s="107">
        <v>33691162</v>
      </c>
      <c r="C115" s="115" t="s">
        <v>938</v>
      </c>
      <c r="D115" s="110" t="s">
        <v>1353</v>
      </c>
      <c r="E115" s="121" t="s">
        <v>4</v>
      </c>
      <c r="F115" s="121">
        <v>2</v>
      </c>
      <c r="G115" s="114">
        <v>194800</v>
      </c>
      <c r="H115" s="115" t="s">
        <v>1574</v>
      </c>
      <c r="I115" s="110" t="s">
        <v>1575</v>
      </c>
      <c r="J115" s="109" t="s">
        <v>36</v>
      </c>
    </row>
    <row r="116" spans="1:10" s="54" customFormat="1" ht="210" x14ac:dyDescent="0.25">
      <c r="A116" s="108">
        <v>112</v>
      </c>
      <c r="B116" s="107">
        <v>33691162</v>
      </c>
      <c r="C116" s="115" t="s">
        <v>939</v>
      </c>
      <c r="D116" s="109" t="s">
        <v>1354</v>
      </c>
      <c r="E116" s="121" t="s">
        <v>4</v>
      </c>
      <c r="F116" s="121">
        <v>1</v>
      </c>
      <c r="G116" s="114">
        <v>146000</v>
      </c>
      <c r="H116" s="115" t="s">
        <v>1576</v>
      </c>
      <c r="I116" s="109" t="s">
        <v>1577</v>
      </c>
      <c r="J116" s="109" t="s">
        <v>36</v>
      </c>
    </row>
    <row r="117" spans="1:10" s="54" customFormat="1" ht="210" x14ac:dyDescent="0.25">
      <c r="A117" s="108">
        <v>113</v>
      </c>
      <c r="B117" s="107">
        <v>33691162</v>
      </c>
      <c r="C117" s="115" t="s">
        <v>1197</v>
      </c>
      <c r="D117" s="109" t="s">
        <v>1355</v>
      </c>
      <c r="E117" s="121" t="s">
        <v>4</v>
      </c>
      <c r="F117" s="121">
        <v>1</v>
      </c>
      <c r="G117" s="114">
        <v>120100</v>
      </c>
      <c r="H117" s="115" t="s">
        <v>1578</v>
      </c>
      <c r="I117" s="109" t="s">
        <v>1579</v>
      </c>
      <c r="J117" s="109" t="s">
        <v>36</v>
      </c>
    </row>
    <row r="118" spans="1:10" s="54" customFormat="1" ht="180" x14ac:dyDescent="0.25">
      <c r="A118" s="108">
        <v>114</v>
      </c>
      <c r="B118" s="107">
        <v>33691162</v>
      </c>
      <c r="C118" s="115" t="s">
        <v>1198</v>
      </c>
      <c r="D118" s="109" t="s">
        <v>1356</v>
      </c>
      <c r="E118" s="121" t="s">
        <v>4</v>
      </c>
      <c r="F118" s="121">
        <v>1</v>
      </c>
      <c r="G118" s="114">
        <v>124900</v>
      </c>
      <c r="H118" s="115" t="s">
        <v>1580</v>
      </c>
      <c r="I118" s="109" t="s">
        <v>1581</v>
      </c>
      <c r="J118" s="109" t="s">
        <v>36</v>
      </c>
    </row>
    <row r="119" spans="1:10" s="54" customFormat="1" ht="195" x14ac:dyDescent="0.25">
      <c r="A119" s="108">
        <v>115</v>
      </c>
      <c r="B119" s="107">
        <v>33691162</v>
      </c>
      <c r="C119" s="115" t="s">
        <v>1199</v>
      </c>
      <c r="D119" s="109" t="s">
        <v>1357</v>
      </c>
      <c r="E119" s="121" t="s">
        <v>4</v>
      </c>
      <c r="F119" s="121">
        <v>1</v>
      </c>
      <c r="G119" s="114">
        <v>70400</v>
      </c>
      <c r="H119" s="115" t="s">
        <v>1582</v>
      </c>
      <c r="I119" s="109" t="s">
        <v>1583</v>
      </c>
      <c r="J119" s="109" t="s">
        <v>36</v>
      </c>
    </row>
    <row r="120" spans="1:10" s="54" customFormat="1" ht="60" x14ac:dyDescent="0.25">
      <c r="A120" s="108">
        <v>116</v>
      </c>
      <c r="B120" s="108">
        <v>33691162</v>
      </c>
      <c r="C120" s="104" t="s">
        <v>1336</v>
      </c>
      <c r="D120" s="110" t="s">
        <v>1335</v>
      </c>
      <c r="E120" s="121" t="s">
        <v>4</v>
      </c>
      <c r="F120" s="121">
        <v>100</v>
      </c>
      <c r="G120" s="114">
        <v>14000</v>
      </c>
      <c r="H120" s="104" t="s">
        <v>1584</v>
      </c>
      <c r="I120" s="110" t="s">
        <v>1585</v>
      </c>
      <c r="J120" s="109" t="s">
        <v>36</v>
      </c>
    </row>
    <row r="121" spans="1:10" s="54" customFormat="1" ht="75" x14ac:dyDescent="0.25">
      <c r="A121" s="108">
        <v>117</v>
      </c>
      <c r="B121" s="107">
        <v>33691162</v>
      </c>
      <c r="C121" s="104" t="s">
        <v>1334</v>
      </c>
      <c r="D121" s="110" t="s">
        <v>1333</v>
      </c>
      <c r="E121" s="121" t="s">
        <v>4</v>
      </c>
      <c r="F121" s="121">
        <v>1800</v>
      </c>
      <c r="G121" s="114">
        <v>3600000</v>
      </c>
      <c r="H121" s="104" t="s">
        <v>1586</v>
      </c>
      <c r="I121" s="110" t="s">
        <v>1587</v>
      </c>
      <c r="J121" s="109" t="s">
        <v>36</v>
      </c>
    </row>
    <row r="122" spans="1:10" s="54" customFormat="1" ht="60" x14ac:dyDescent="0.25">
      <c r="A122" s="108">
        <v>118</v>
      </c>
      <c r="B122" s="108">
        <v>33691422</v>
      </c>
      <c r="C122" s="115" t="s">
        <v>896</v>
      </c>
      <c r="D122" s="110" t="s">
        <v>1332</v>
      </c>
      <c r="E122" s="121" t="s">
        <v>1322</v>
      </c>
      <c r="F122" s="114">
        <v>1.5</v>
      </c>
      <c r="G122" s="114">
        <v>300000</v>
      </c>
      <c r="H122" s="115" t="s">
        <v>947</v>
      </c>
      <c r="I122" s="110" t="s">
        <v>1588</v>
      </c>
      <c r="J122" s="109" t="s">
        <v>792</v>
      </c>
    </row>
    <row r="123" spans="1:10" s="54" customFormat="1" ht="75.75" x14ac:dyDescent="0.25">
      <c r="A123" s="108">
        <v>119</v>
      </c>
      <c r="B123" s="108" t="s">
        <v>681</v>
      </c>
      <c r="C123" s="115" t="s">
        <v>1331</v>
      </c>
      <c r="D123" s="110" t="s">
        <v>1330</v>
      </c>
      <c r="E123" s="121" t="s">
        <v>4</v>
      </c>
      <c r="F123" s="121">
        <v>20</v>
      </c>
      <c r="G123" s="114">
        <v>30000</v>
      </c>
      <c r="H123" s="115" t="s">
        <v>1589</v>
      </c>
      <c r="I123" s="110" t="s">
        <v>1590</v>
      </c>
      <c r="J123" s="109" t="s">
        <v>36</v>
      </c>
    </row>
    <row r="124" spans="1:10" s="54" customFormat="1" ht="45" x14ac:dyDescent="0.25">
      <c r="A124" s="108">
        <v>120</v>
      </c>
      <c r="B124" s="108">
        <v>33691422</v>
      </c>
      <c r="C124" s="104" t="s">
        <v>708</v>
      </c>
      <c r="D124" s="110" t="s">
        <v>1329</v>
      </c>
      <c r="E124" s="121" t="s">
        <v>1322</v>
      </c>
      <c r="F124" s="121">
        <v>1.25</v>
      </c>
      <c r="G124" s="114">
        <v>38400</v>
      </c>
      <c r="H124" s="104" t="s">
        <v>1591</v>
      </c>
      <c r="I124" s="110" t="s">
        <v>1592</v>
      </c>
      <c r="J124" s="109" t="s">
        <v>792</v>
      </c>
    </row>
    <row r="125" spans="1:10" s="54" customFormat="1" ht="45" x14ac:dyDescent="0.25">
      <c r="A125" s="108">
        <v>121</v>
      </c>
      <c r="B125" s="108">
        <v>33141211</v>
      </c>
      <c r="C125" s="115" t="s">
        <v>967</v>
      </c>
      <c r="D125" s="110" t="s">
        <v>1328</v>
      </c>
      <c r="E125" s="121" t="s">
        <v>4</v>
      </c>
      <c r="F125" s="121">
        <v>2</v>
      </c>
      <c r="G125" s="114">
        <v>16200</v>
      </c>
      <c r="H125" s="115" t="s">
        <v>1593</v>
      </c>
      <c r="I125" s="110" t="s">
        <v>1594</v>
      </c>
      <c r="J125" s="109" t="s">
        <v>36</v>
      </c>
    </row>
    <row r="126" spans="1:10" s="54" customFormat="1" ht="45" x14ac:dyDescent="0.25">
      <c r="A126" s="108">
        <v>122</v>
      </c>
      <c r="B126" s="108">
        <v>33141211</v>
      </c>
      <c r="C126" s="115" t="s">
        <v>968</v>
      </c>
      <c r="D126" s="110" t="s">
        <v>1327</v>
      </c>
      <c r="E126" s="121" t="s">
        <v>4</v>
      </c>
      <c r="F126" s="121">
        <v>2</v>
      </c>
      <c r="G126" s="114">
        <v>15960</v>
      </c>
      <c r="H126" s="115" t="s">
        <v>1595</v>
      </c>
      <c r="I126" s="110" t="s">
        <v>1596</v>
      </c>
      <c r="J126" s="109" t="s">
        <v>36</v>
      </c>
    </row>
    <row r="127" spans="1:10" s="54" customFormat="1" ht="45" x14ac:dyDescent="0.25">
      <c r="A127" s="108">
        <v>123</v>
      </c>
      <c r="B127" s="108">
        <v>33691162</v>
      </c>
      <c r="C127" s="115" t="s">
        <v>969</v>
      </c>
      <c r="D127" s="110" t="s">
        <v>1326</v>
      </c>
      <c r="E127" s="121" t="s">
        <v>4</v>
      </c>
      <c r="F127" s="121">
        <v>1</v>
      </c>
      <c r="G127" s="114">
        <v>50000</v>
      </c>
      <c r="H127" s="115" t="s">
        <v>1597</v>
      </c>
      <c r="I127" s="110" t="s">
        <v>1598</v>
      </c>
      <c r="J127" s="109" t="s">
        <v>36</v>
      </c>
    </row>
    <row r="128" spans="1:10" s="54" customFormat="1" ht="45" x14ac:dyDescent="0.25">
      <c r="A128" s="108">
        <v>124</v>
      </c>
      <c r="B128" s="108">
        <v>33691422</v>
      </c>
      <c r="C128" s="115" t="s">
        <v>970</v>
      </c>
      <c r="D128" s="110" t="s">
        <v>1325</v>
      </c>
      <c r="E128" s="121" t="s">
        <v>1322</v>
      </c>
      <c r="F128" s="121">
        <v>0.25</v>
      </c>
      <c r="G128" s="114">
        <v>13000</v>
      </c>
      <c r="H128" s="115" t="s">
        <v>1599</v>
      </c>
      <c r="I128" s="110" t="s">
        <v>1600</v>
      </c>
      <c r="J128" s="109" t="s">
        <v>792</v>
      </c>
    </row>
    <row r="129" spans="1:10" s="54" customFormat="1" ht="45" x14ac:dyDescent="0.25">
      <c r="A129" s="108">
        <v>125</v>
      </c>
      <c r="B129" s="108" t="s">
        <v>681</v>
      </c>
      <c r="C129" s="115" t="s">
        <v>971</v>
      </c>
      <c r="D129" s="110" t="s">
        <v>1324</v>
      </c>
      <c r="E129" s="121" t="s">
        <v>4</v>
      </c>
      <c r="F129" s="121">
        <v>1</v>
      </c>
      <c r="G129" s="114">
        <v>60000</v>
      </c>
      <c r="H129" s="115" t="s">
        <v>1601</v>
      </c>
      <c r="I129" s="110" t="s">
        <v>1602</v>
      </c>
      <c r="J129" s="109" t="s">
        <v>36</v>
      </c>
    </row>
    <row r="130" spans="1:10" s="54" customFormat="1" ht="45" x14ac:dyDescent="0.25">
      <c r="A130" s="108">
        <v>126</v>
      </c>
      <c r="B130" s="108">
        <v>33691422</v>
      </c>
      <c r="C130" s="115" t="s">
        <v>972</v>
      </c>
      <c r="D130" s="110" t="s">
        <v>1323</v>
      </c>
      <c r="E130" s="121" t="s">
        <v>1322</v>
      </c>
      <c r="F130" s="121">
        <v>0.25</v>
      </c>
      <c r="G130" s="114">
        <v>17500</v>
      </c>
      <c r="H130" s="115" t="s">
        <v>1042</v>
      </c>
      <c r="I130" s="110" t="s">
        <v>1603</v>
      </c>
      <c r="J130" s="109" t="s">
        <v>792</v>
      </c>
    </row>
    <row r="131" spans="1:10" s="54" customFormat="1" ht="60" x14ac:dyDescent="0.25">
      <c r="A131" s="108">
        <v>127</v>
      </c>
      <c r="B131" s="108">
        <v>33691173</v>
      </c>
      <c r="C131" s="115" t="s">
        <v>929</v>
      </c>
      <c r="D131" s="110" t="s">
        <v>976</v>
      </c>
      <c r="E131" s="121" t="s">
        <v>4</v>
      </c>
      <c r="F131" s="121">
        <v>150</v>
      </c>
      <c r="G131" s="114">
        <v>270000</v>
      </c>
      <c r="H131" s="115" t="s">
        <v>1604</v>
      </c>
      <c r="I131" s="110" t="s">
        <v>1564</v>
      </c>
      <c r="J131" s="109" t="s">
        <v>36</v>
      </c>
    </row>
    <row r="132" spans="1:10" ht="75" x14ac:dyDescent="0.25">
      <c r="A132" s="108">
        <v>128</v>
      </c>
      <c r="B132" s="107">
        <v>33691162</v>
      </c>
      <c r="C132" s="115" t="s">
        <v>973</v>
      </c>
      <c r="D132" s="110" t="s">
        <v>1360</v>
      </c>
      <c r="E132" s="121" t="s">
        <v>4</v>
      </c>
      <c r="F132" s="121">
        <v>1</v>
      </c>
      <c r="G132" s="114">
        <v>400000</v>
      </c>
      <c r="H132" s="115" t="s">
        <v>1605</v>
      </c>
      <c r="I132" s="110" t="s">
        <v>1606</v>
      </c>
      <c r="J132" s="109" t="s">
        <v>36</v>
      </c>
    </row>
    <row r="133" spans="1:10" s="99" customFormat="1" ht="105" x14ac:dyDescent="0.3">
      <c r="A133" s="108">
        <v>129</v>
      </c>
      <c r="B133" s="107">
        <v>33691162</v>
      </c>
      <c r="C133" s="116" t="s">
        <v>1321</v>
      </c>
      <c r="D133" s="111" t="s">
        <v>1361</v>
      </c>
      <c r="E133" s="122" t="s">
        <v>4</v>
      </c>
      <c r="F133" s="122">
        <v>21</v>
      </c>
      <c r="G133" s="114">
        <v>420000</v>
      </c>
      <c r="H133" s="116" t="s">
        <v>1607</v>
      </c>
      <c r="I133" s="111" t="s">
        <v>1608</v>
      </c>
      <c r="J133" s="111" t="s">
        <v>36</v>
      </c>
    </row>
    <row r="134" spans="1:10" s="99" customFormat="1" ht="105" x14ac:dyDescent="0.3">
      <c r="A134" s="108">
        <v>130</v>
      </c>
      <c r="B134" s="107">
        <v>33691162</v>
      </c>
      <c r="C134" s="116" t="s">
        <v>1320</v>
      </c>
      <c r="D134" s="111" t="s">
        <v>1362</v>
      </c>
      <c r="E134" s="122" t="s">
        <v>4</v>
      </c>
      <c r="F134" s="122">
        <v>40</v>
      </c>
      <c r="G134" s="114">
        <v>800000</v>
      </c>
      <c r="H134" s="116" t="s">
        <v>1609</v>
      </c>
      <c r="I134" s="111" t="s">
        <v>1610</v>
      </c>
      <c r="J134" s="111" t="s">
        <v>36</v>
      </c>
    </row>
    <row r="135" spans="1:10" s="99" customFormat="1" ht="105" x14ac:dyDescent="0.3">
      <c r="A135" s="108">
        <v>131</v>
      </c>
      <c r="B135" s="107">
        <v>33691162</v>
      </c>
      <c r="C135" s="116" t="s">
        <v>1319</v>
      </c>
      <c r="D135" s="111" t="s">
        <v>1363</v>
      </c>
      <c r="E135" s="122" t="s">
        <v>4</v>
      </c>
      <c r="F135" s="122">
        <v>6</v>
      </c>
      <c r="G135" s="114">
        <v>123000</v>
      </c>
      <c r="H135" s="116" t="s">
        <v>1611</v>
      </c>
      <c r="I135" s="111" t="s">
        <v>1612</v>
      </c>
      <c r="J135" s="111" t="s">
        <v>36</v>
      </c>
    </row>
    <row r="136" spans="1:10" s="99" customFormat="1" ht="105" x14ac:dyDescent="0.3">
      <c r="A136" s="108">
        <v>132</v>
      </c>
      <c r="B136" s="107">
        <v>33691162</v>
      </c>
      <c r="C136" s="116" t="s">
        <v>1318</v>
      </c>
      <c r="D136" s="111" t="s">
        <v>1358</v>
      </c>
      <c r="E136" s="122" t="s">
        <v>4</v>
      </c>
      <c r="F136" s="122">
        <v>1</v>
      </c>
      <c r="G136" s="114">
        <v>20000</v>
      </c>
      <c r="H136" s="116" t="s">
        <v>1613</v>
      </c>
      <c r="I136" s="111" t="s">
        <v>1614</v>
      </c>
      <c r="J136" s="111" t="s">
        <v>36</v>
      </c>
    </row>
    <row r="137" spans="1:10" s="99" customFormat="1" ht="135" x14ac:dyDescent="0.3">
      <c r="A137" s="108">
        <v>133</v>
      </c>
      <c r="B137" s="107">
        <v>33691162</v>
      </c>
      <c r="C137" s="116" t="s">
        <v>1317</v>
      </c>
      <c r="D137" s="111" t="s">
        <v>1359</v>
      </c>
      <c r="E137" s="122" t="s">
        <v>4</v>
      </c>
      <c r="F137" s="122">
        <v>3</v>
      </c>
      <c r="G137" s="114">
        <v>60000</v>
      </c>
      <c r="H137" s="116" t="s">
        <v>1615</v>
      </c>
      <c r="I137" s="111" t="s">
        <v>1616</v>
      </c>
      <c r="J137" s="111" t="s">
        <v>36</v>
      </c>
    </row>
    <row r="138" spans="1:10" s="99" customFormat="1" ht="180" x14ac:dyDescent="0.3">
      <c r="A138" s="108">
        <v>134</v>
      </c>
      <c r="B138" s="107">
        <v>33691162</v>
      </c>
      <c r="C138" s="116" t="s">
        <v>1316</v>
      </c>
      <c r="D138" s="111" t="s">
        <v>1364</v>
      </c>
      <c r="E138" s="122" t="s">
        <v>4</v>
      </c>
      <c r="F138" s="122">
        <v>1</v>
      </c>
      <c r="G138" s="114">
        <v>50000</v>
      </c>
      <c r="H138" s="116" t="s">
        <v>1617</v>
      </c>
      <c r="I138" s="111" t="s">
        <v>1618</v>
      </c>
      <c r="J138" s="111" t="s">
        <v>36</v>
      </c>
    </row>
    <row r="139" spans="1:10" s="99" customFormat="1" ht="165" x14ac:dyDescent="0.3">
      <c r="A139" s="108">
        <v>135</v>
      </c>
      <c r="B139" s="107">
        <v>33691162</v>
      </c>
      <c r="C139" s="116" t="s">
        <v>1315</v>
      </c>
      <c r="D139" s="111" t="s">
        <v>1365</v>
      </c>
      <c r="E139" s="122" t="s">
        <v>4</v>
      </c>
      <c r="F139" s="122">
        <v>1</v>
      </c>
      <c r="G139" s="114">
        <v>165000</v>
      </c>
      <c r="H139" s="116" t="s">
        <v>1619</v>
      </c>
      <c r="I139" s="111" t="s">
        <v>1620</v>
      </c>
      <c r="J139" s="111" t="s">
        <v>36</v>
      </c>
    </row>
    <row r="140" spans="1:10" s="99" customFormat="1" ht="135" x14ac:dyDescent="0.3">
      <c r="A140" s="108">
        <v>136</v>
      </c>
      <c r="B140" s="107">
        <v>33691162</v>
      </c>
      <c r="C140" s="116" t="s">
        <v>1314</v>
      </c>
      <c r="D140" s="111" t="s">
        <v>1313</v>
      </c>
      <c r="E140" s="122" t="s">
        <v>4</v>
      </c>
      <c r="F140" s="122">
        <v>1</v>
      </c>
      <c r="G140" s="114">
        <v>120000</v>
      </c>
      <c r="H140" s="116" t="s">
        <v>1621</v>
      </c>
      <c r="I140" s="111" t="s">
        <v>1622</v>
      </c>
      <c r="J140" s="111" t="s">
        <v>36</v>
      </c>
    </row>
    <row r="141" spans="1:10" s="99" customFormat="1" ht="150" x14ac:dyDescent="0.3">
      <c r="A141" s="108">
        <v>137</v>
      </c>
      <c r="B141" s="107">
        <v>33691162</v>
      </c>
      <c r="C141" s="116" t="s">
        <v>1312</v>
      </c>
      <c r="D141" s="111" t="s">
        <v>1311</v>
      </c>
      <c r="E141" s="122" t="s">
        <v>4</v>
      </c>
      <c r="F141" s="122">
        <v>1</v>
      </c>
      <c r="G141" s="114">
        <v>120000</v>
      </c>
      <c r="H141" s="116" t="s">
        <v>1623</v>
      </c>
      <c r="I141" s="111" t="s">
        <v>1624</v>
      </c>
      <c r="J141" s="111" t="s">
        <v>36</v>
      </c>
    </row>
    <row r="142" spans="1:10" s="99" customFormat="1" ht="180" x14ac:dyDescent="0.3">
      <c r="A142" s="108">
        <v>138</v>
      </c>
      <c r="B142" s="107">
        <v>33691162</v>
      </c>
      <c r="C142" s="116" t="s">
        <v>1310</v>
      </c>
      <c r="D142" s="111" t="s">
        <v>1309</v>
      </c>
      <c r="E142" s="122" t="s">
        <v>4</v>
      </c>
      <c r="F142" s="122">
        <v>1</v>
      </c>
      <c r="G142" s="114">
        <v>120000</v>
      </c>
      <c r="H142" s="116" t="s">
        <v>1625</v>
      </c>
      <c r="I142" s="111" t="s">
        <v>1626</v>
      </c>
      <c r="J142" s="111" t="s">
        <v>36</v>
      </c>
    </row>
    <row r="143" spans="1:10" s="99" customFormat="1" ht="75" x14ac:dyDescent="0.3">
      <c r="A143" s="108">
        <v>139</v>
      </c>
      <c r="B143" s="107">
        <v>33691162</v>
      </c>
      <c r="C143" s="116" t="s">
        <v>1308</v>
      </c>
      <c r="D143" s="111" t="s">
        <v>1307</v>
      </c>
      <c r="E143" s="122" t="s">
        <v>4</v>
      </c>
      <c r="F143" s="122">
        <v>400</v>
      </c>
      <c r="G143" s="114">
        <v>155200</v>
      </c>
      <c r="H143" s="116" t="s">
        <v>1627</v>
      </c>
      <c r="I143" s="111" t="s">
        <v>1628</v>
      </c>
      <c r="J143" s="111" t="s">
        <v>36</v>
      </c>
    </row>
    <row r="144" spans="1:10" s="99" customFormat="1" ht="30" x14ac:dyDescent="0.3">
      <c r="A144" s="108">
        <v>140</v>
      </c>
      <c r="B144" s="107">
        <v>33141183</v>
      </c>
      <c r="C144" s="116" t="s">
        <v>1306</v>
      </c>
      <c r="D144" s="111" t="s">
        <v>1305</v>
      </c>
      <c r="E144" s="122" t="s">
        <v>4</v>
      </c>
      <c r="F144" s="122">
        <v>200</v>
      </c>
      <c r="G144" s="114">
        <v>45000</v>
      </c>
      <c r="H144" s="116" t="s">
        <v>1629</v>
      </c>
      <c r="I144" s="111" t="s">
        <v>1630</v>
      </c>
      <c r="J144" s="111" t="s">
        <v>36</v>
      </c>
    </row>
    <row r="145" spans="1:10" s="61" customFormat="1" ht="71.25" customHeight="1" x14ac:dyDescent="0.25">
      <c r="A145" s="128" t="s">
        <v>1639</v>
      </c>
      <c r="B145" s="128"/>
      <c r="C145" s="128"/>
      <c r="D145" s="128"/>
      <c r="E145" s="128"/>
      <c r="F145" s="128"/>
      <c r="G145" s="128"/>
      <c r="H145" s="128" t="s">
        <v>1642</v>
      </c>
      <c r="I145" s="128"/>
      <c r="J145" s="128"/>
    </row>
    <row r="146" spans="1:10" s="61" customFormat="1" ht="21" customHeight="1" x14ac:dyDescent="0.25">
      <c r="A146" s="128" t="s">
        <v>1640</v>
      </c>
      <c r="B146" s="128"/>
      <c r="C146" s="128"/>
      <c r="D146" s="128"/>
      <c r="E146" s="128"/>
      <c r="F146" s="128"/>
      <c r="G146" s="128"/>
      <c r="H146" s="128" t="s">
        <v>1643</v>
      </c>
      <c r="I146" s="128"/>
      <c r="J146" s="128"/>
    </row>
    <row r="147" spans="1:10" s="61" customFormat="1" ht="42.75" customHeight="1" x14ac:dyDescent="0.25">
      <c r="A147" s="128" t="s">
        <v>1641</v>
      </c>
      <c r="B147" s="128"/>
      <c r="C147" s="128"/>
      <c r="D147" s="128"/>
      <c r="E147" s="128"/>
      <c r="F147" s="128"/>
      <c r="G147" s="128"/>
      <c r="H147" s="128" t="s">
        <v>1644</v>
      </c>
      <c r="I147" s="128"/>
      <c r="J147" s="128"/>
    </row>
    <row r="148" spans="1:10" s="61" customFormat="1" ht="46.5" customHeight="1" x14ac:dyDescent="0.25">
      <c r="A148" s="128" t="s">
        <v>1650</v>
      </c>
      <c r="B148" s="128"/>
      <c r="C148" s="128"/>
      <c r="D148" s="128"/>
      <c r="E148" s="128"/>
      <c r="F148" s="128"/>
      <c r="G148" s="128"/>
      <c r="H148" s="128" t="s">
        <v>1645</v>
      </c>
      <c r="I148" s="128"/>
      <c r="J148" s="128"/>
    </row>
    <row r="149" spans="1:10" s="61" customFormat="1" ht="114.75" customHeight="1" x14ac:dyDescent="0.25">
      <c r="A149" s="129" t="s">
        <v>1651</v>
      </c>
      <c r="B149" s="129"/>
      <c r="C149" s="129"/>
      <c r="D149" s="129"/>
      <c r="E149" s="129"/>
      <c r="F149" s="129"/>
      <c r="G149" s="129"/>
      <c r="H149" s="129" t="s">
        <v>1646</v>
      </c>
      <c r="I149" s="129"/>
      <c r="J149" s="129"/>
    </row>
    <row r="150" spans="1:10" s="54" customFormat="1" ht="30" customHeight="1" x14ac:dyDescent="0.25">
      <c r="A150" s="129" t="s">
        <v>1652</v>
      </c>
      <c r="B150" s="129"/>
      <c r="C150" s="129"/>
      <c r="D150" s="129"/>
      <c r="E150" s="129"/>
      <c r="F150" s="129"/>
      <c r="G150" s="129"/>
      <c r="H150" s="129" t="s">
        <v>1647</v>
      </c>
      <c r="I150" s="129"/>
      <c r="J150" s="129"/>
    </row>
    <row r="151" spans="1:10" s="45" customFormat="1" ht="54.75" customHeight="1" x14ac:dyDescent="0.25">
      <c r="A151" s="130" t="s">
        <v>1653</v>
      </c>
      <c r="B151" s="130"/>
      <c r="C151" s="130"/>
      <c r="D151" s="130"/>
      <c r="E151" s="130"/>
      <c r="F151" s="130"/>
      <c r="G151" s="130"/>
      <c r="H151" s="130" t="s">
        <v>1648</v>
      </c>
      <c r="I151" s="130"/>
      <c r="J151" s="130"/>
    </row>
    <row r="152" spans="1:10" s="54" customFormat="1" ht="33.75" customHeight="1" x14ac:dyDescent="0.25">
      <c r="A152" s="130" t="s">
        <v>1654</v>
      </c>
      <c r="B152" s="130"/>
      <c r="C152" s="130"/>
      <c r="D152" s="130"/>
      <c r="E152" s="130"/>
      <c r="F152" s="130"/>
      <c r="G152" s="130"/>
      <c r="H152" s="130" t="s">
        <v>1649</v>
      </c>
      <c r="I152" s="130"/>
      <c r="J152" s="130"/>
    </row>
    <row r="153" spans="1:10" s="54" customFormat="1" ht="27" customHeight="1" x14ac:dyDescent="0.25">
      <c r="A153" s="128" t="s">
        <v>1655</v>
      </c>
      <c r="B153" s="128"/>
      <c r="C153" s="128"/>
      <c r="D153" s="128"/>
      <c r="E153" s="128"/>
      <c r="F153" s="128"/>
      <c r="G153" s="128"/>
      <c r="H153" s="128" t="s">
        <v>1656</v>
      </c>
      <c r="I153" s="128"/>
      <c r="J153" s="128"/>
    </row>
    <row r="154" spans="1:10" s="156" customFormat="1" ht="27" customHeight="1" x14ac:dyDescent="0.2">
      <c r="A154" s="152" t="s">
        <v>1657</v>
      </c>
      <c r="B154" s="153"/>
      <c r="C154" s="153"/>
      <c r="D154" s="153"/>
      <c r="E154" s="153"/>
      <c r="F154" s="153"/>
      <c r="G154" s="154"/>
      <c r="H154" s="155" t="s">
        <v>1658</v>
      </c>
      <c r="I154" s="155"/>
      <c r="J154" s="155"/>
    </row>
    <row r="155" spans="1:10" s="101" customFormat="1" ht="26.25" customHeight="1" x14ac:dyDescent="0.25">
      <c r="A155" s="131" t="s">
        <v>1635</v>
      </c>
      <c r="B155" s="131"/>
      <c r="C155" s="131"/>
      <c r="D155" s="131"/>
      <c r="E155" s="131"/>
      <c r="F155" s="131"/>
      <c r="G155" s="123"/>
      <c r="H155" s="118"/>
      <c r="I155" s="113"/>
      <c r="J155"/>
    </row>
    <row r="156" spans="1:10" s="102" customFormat="1" ht="54" customHeight="1" x14ac:dyDescent="0.25">
      <c r="A156" s="151" t="s">
        <v>1638</v>
      </c>
      <c r="B156" s="126"/>
      <c r="C156" s="126"/>
      <c r="D156" s="126"/>
      <c r="E156" s="126"/>
      <c r="F156" s="126"/>
      <c r="G156" s="123"/>
      <c r="H156" s="118"/>
      <c r="I156" s="113"/>
      <c r="J156"/>
    </row>
    <row r="157" spans="1:10" s="102" customFormat="1" ht="21" customHeight="1" x14ac:dyDescent="0.25">
      <c r="A157" s="127" t="s">
        <v>1636</v>
      </c>
      <c r="B157" s="127"/>
      <c r="C157" s="127"/>
      <c r="D157" s="127"/>
      <c r="E157" s="127"/>
      <c r="F157" s="127"/>
      <c r="G157" s="127"/>
      <c r="H157" s="127"/>
      <c r="I157" s="113"/>
      <c r="J157" s="103"/>
    </row>
    <row r="158" spans="1:10" s="71" customFormat="1" x14ac:dyDescent="0.3">
      <c r="A158" s="105"/>
      <c r="B158" s="105"/>
      <c r="C158" s="117"/>
      <c r="D158" s="112"/>
      <c r="E158" s="124"/>
      <c r="F158" s="124"/>
      <c r="G158" s="124"/>
      <c r="H158" s="117"/>
      <c r="I158" s="112"/>
    </row>
  </sheetData>
  <mergeCells count="26">
    <mergeCell ref="A153:G153"/>
    <mergeCell ref="A154:G154"/>
    <mergeCell ref="H154:J154"/>
    <mergeCell ref="A1:I1"/>
    <mergeCell ref="A2:I2"/>
    <mergeCell ref="A3:I3"/>
    <mergeCell ref="A146:G146"/>
    <mergeCell ref="A148:G148"/>
    <mergeCell ref="A147:G147"/>
    <mergeCell ref="A145:G145"/>
    <mergeCell ref="A156:F156"/>
    <mergeCell ref="A157:H157"/>
    <mergeCell ref="H145:J145"/>
    <mergeCell ref="H146:J146"/>
    <mergeCell ref="H147:J147"/>
    <mergeCell ref="H148:J148"/>
    <mergeCell ref="H149:J149"/>
    <mergeCell ref="H150:J150"/>
    <mergeCell ref="H151:J151"/>
    <mergeCell ref="H152:J152"/>
    <mergeCell ref="H153:J153"/>
    <mergeCell ref="A155:F155"/>
    <mergeCell ref="A150:G150"/>
    <mergeCell ref="A149:G149"/>
    <mergeCell ref="A151:G151"/>
    <mergeCell ref="A152:G152"/>
  </mergeCells>
  <pageMargins left="0" right="0" top="0" bottom="0" header="0" footer="0"/>
  <pageSetup paperSize="9" scale="8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topLeftCell="A6" workbookViewId="0">
      <selection activeCell="A8" sqref="A8:XFD9"/>
    </sheetView>
  </sheetViews>
  <sheetFormatPr defaultRowHeight="15" x14ac:dyDescent="0.25"/>
  <cols>
    <col min="5" max="5" width="25.85546875" style="98" customWidth="1"/>
  </cols>
  <sheetData>
    <row r="1" spans="1:9" s="94" customFormat="1" ht="90" x14ac:dyDescent="0.25">
      <c r="A1" s="21">
        <v>9</v>
      </c>
      <c r="B1" s="21">
        <v>33691162</v>
      </c>
      <c r="C1" s="90" t="s">
        <v>1168</v>
      </c>
      <c r="D1" s="91" t="s">
        <v>1168</v>
      </c>
      <c r="E1" s="96" t="s">
        <v>1201</v>
      </c>
      <c r="F1" s="21" t="s">
        <v>4</v>
      </c>
      <c r="G1" s="21">
        <v>32</v>
      </c>
      <c r="H1" s="93">
        <v>32400</v>
      </c>
      <c r="I1" s="93">
        <f t="shared" ref="I1:I9" si="0">G1*H1</f>
        <v>1036800</v>
      </c>
    </row>
    <row r="2" spans="1:9" s="94" customFormat="1" ht="120" x14ac:dyDescent="0.25">
      <c r="A2" s="21">
        <v>61</v>
      </c>
      <c r="B2" s="21">
        <v>33691162</v>
      </c>
      <c r="C2" s="90" t="s">
        <v>1181</v>
      </c>
      <c r="D2" s="91" t="s">
        <v>1181</v>
      </c>
      <c r="E2" s="96" t="s">
        <v>1247</v>
      </c>
      <c r="F2" s="21" t="s">
        <v>4</v>
      </c>
      <c r="G2" s="21">
        <v>3</v>
      </c>
      <c r="H2" s="93">
        <v>35700</v>
      </c>
      <c r="I2" s="93">
        <f t="shared" si="0"/>
        <v>107100</v>
      </c>
    </row>
    <row r="3" spans="1:9" s="94" customFormat="1" ht="90" x14ac:dyDescent="0.25">
      <c r="A3" s="21">
        <v>70</v>
      </c>
      <c r="B3" s="21">
        <v>33691162</v>
      </c>
      <c r="C3" s="90" t="s">
        <v>1185</v>
      </c>
      <c r="D3" s="91" t="s">
        <v>1185</v>
      </c>
      <c r="E3" s="96" t="s">
        <v>1254</v>
      </c>
      <c r="F3" s="21" t="s">
        <v>4</v>
      </c>
      <c r="G3" s="21">
        <v>8</v>
      </c>
      <c r="H3" s="93">
        <v>58000</v>
      </c>
      <c r="I3" s="93">
        <f t="shared" si="0"/>
        <v>464000</v>
      </c>
    </row>
    <row r="4" spans="1:9" s="94" customFormat="1" ht="60" x14ac:dyDescent="0.25">
      <c r="A4" s="21">
        <v>80</v>
      </c>
      <c r="B4" s="21" t="s">
        <v>681</v>
      </c>
      <c r="C4" s="90" t="s">
        <v>1186</v>
      </c>
      <c r="D4" s="91" t="s">
        <v>1186</v>
      </c>
      <c r="E4" s="97" t="s">
        <v>1263</v>
      </c>
      <c r="F4" s="21" t="s">
        <v>4</v>
      </c>
      <c r="G4" s="21">
        <v>20</v>
      </c>
      <c r="H4" s="93">
        <v>1069.2</v>
      </c>
      <c r="I4" s="93">
        <f t="shared" si="0"/>
        <v>21384</v>
      </c>
    </row>
    <row r="5" spans="1:9" s="94" customFormat="1" ht="409.5" x14ac:dyDescent="0.25">
      <c r="A5" s="21">
        <v>102</v>
      </c>
      <c r="B5" s="21">
        <v>33691162</v>
      </c>
      <c r="C5" s="90" t="s">
        <v>920</v>
      </c>
      <c r="D5" s="91" t="s">
        <v>920</v>
      </c>
      <c r="E5" s="92" t="s">
        <v>1280</v>
      </c>
      <c r="F5" s="21" t="s">
        <v>4</v>
      </c>
      <c r="G5" s="21">
        <v>4</v>
      </c>
      <c r="H5" s="93">
        <v>16702</v>
      </c>
      <c r="I5" s="93">
        <f t="shared" si="0"/>
        <v>66808</v>
      </c>
    </row>
    <row r="6" spans="1:9" s="94" customFormat="1" ht="409.5" x14ac:dyDescent="0.25">
      <c r="A6" s="21">
        <v>103</v>
      </c>
      <c r="B6" s="21">
        <v>33691162</v>
      </c>
      <c r="C6" s="90" t="s">
        <v>921</v>
      </c>
      <c r="D6" s="91" t="s">
        <v>921</v>
      </c>
      <c r="E6" s="92" t="s">
        <v>1281</v>
      </c>
      <c r="F6" s="21" t="s">
        <v>4</v>
      </c>
      <c r="G6" s="21">
        <v>4</v>
      </c>
      <c r="H6" s="93">
        <v>16422</v>
      </c>
      <c r="I6" s="93">
        <f t="shared" si="0"/>
        <v>65688</v>
      </c>
    </row>
    <row r="7" spans="1:9" s="94" customFormat="1" ht="409.5" x14ac:dyDescent="0.25">
      <c r="A7" s="21">
        <v>115</v>
      </c>
      <c r="B7" s="21">
        <v>33691162</v>
      </c>
      <c r="C7" s="95" t="s">
        <v>933</v>
      </c>
      <c r="D7" s="92" t="s">
        <v>933</v>
      </c>
      <c r="E7" s="92" t="s">
        <v>1291</v>
      </c>
      <c r="F7" s="21" t="s">
        <v>4</v>
      </c>
      <c r="G7" s="21">
        <v>2</v>
      </c>
      <c r="H7" s="93">
        <v>30700</v>
      </c>
      <c r="I7" s="93">
        <f t="shared" si="0"/>
        <v>61400</v>
      </c>
    </row>
    <row r="8" spans="1:9" s="94" customFormat="1" ht="270" x14ac:dyDescent="0.25">
      <c r="A8" s="21">
        <v>118</v>
      </c>
      <c r="B8" s="21"/>
      <c r="C8" s="95" t="s">
        <v>730</v>
      </c>
      <c r="D8" s="92" t="s">
        <v>730</v>
      </c>
      <c r="E8" s="92" t="s">
        <v>1292</v>
      </c>
      <c r="F8" s="21" t="s">
        <v>4</v>
      </c>
      <c r="G8" s="21">
        <v>0</v>
      </c>
      <c r="H8" s="93">
        <v>41200</v>
      </c>
      <c r="I8" s="93">
        <f t="shared" si="0"/>
        <v>0</v>
      </c>
    </row>
    <row r="9" spans="1:9" s="94" customFormat="1" ht="300" x14ac:dyDescent="0.25">
      <c r="A9" s="21">
        <v>119</v>
      </c>
      <c r="B9" s="21"/>
      <c r="C9" s="95" t="s">
        <v>731</v>
      </c>
      <c r="D9" s="92" t="s">
        <v>731</v>
      </c>
      <c r="E9" s="92" t="s">
        <v>1293</v>
      </c>
      <c r="F9" s="21" t="s">
        <v>4</v>
      </c>
      <c r="G9" s="21">
        <v>5</v>
      </c>
      <c r="H9" s="93">
        <v>41300</v>
      </c>
      <c r="I9" s="93">
        <f t="shared" si="0"/>
        <v>206500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4"/>
  <sheetViews>
    <sheetView topLeftCell="A112" workbookViewId="0">
      <selection activeCell="A171" sqref="A171:I171"/>
    </sheetView>
  </sheetViews>
  <sheetFormatPr defaultRowHeight="15" x14ac:dyDescent="0.25"/>
  <cols>
    <col min="1" max="1" width="4.7109375" style="37" customWidth="1"/>
    <col min="2" max="2" width="10.140625" style="40" customWidth="1"/>
    <col min="3" max="3" width="26" style="39" hidden="1" customWidth="1"/>
    <col min="4" max="4" width="17" style="39" customWidth="1"/>
    <col min="5" max="5" width="79.85546875" style="40" customWidth="1"/>
    <col min="6" max="6" width="4.85546875" style="40" bestFit="1" customWidth="1"/>
    <col min="7" max="7" width="5.140625" style="41" bestFit="1" customWidth="1"/>
    <col min="8" max="8" width="12.28515625" style="40" bestFit="1" customWidth="1"/>
    <col min="9" max="9" width="14.28515625" style="37" bestFit="1" customWidth="1"/>
    <col min="10" max="10" width="94.42578125" style="37" customWidth="1"/>
    <col min="11" max="16384" width="9.140625" style="37"/>
  </cols>
  <sheetData>
    <row r="1" spans="1:9" s="53" customFormat="1" ht="18" x14ac:dyDescent="0.35">
      <c r="A1" s="141" t="s">
        <v>678</v>
      </c>
      <c r="B1" s="141"/>
      <c r="C1" s="142" t="s">
        <v>1162</v>
      </c>
      <c r="D1" s="142"/>
      <c r="E1" s="142"/>
      <c r="F1" s="142"/>
      <c r="G1" s="142"/>
      <c r="H1" s="52"/>
      <c r="I1" s="52"/>
    </row>
    <row r="2" spans="1:9" s="53" customFormat="1" ht="18" x14ac:dyDescent="0.35">
      <c r="A2" s="141" t="s">
        <v>677</v>
      </c>
      <c r="B2" s="141"/>
      <c r="C2" s="141" t="s">
        <v>1143</v>
      </c>
      <c r="D2" s="141"/>
      <c r="E2" s="141"/>
      <c r="F2" s="141"/>
      <c r="G2" s="141"/>
      <c r="H2" s="52"/>
      <c r="I2" s="52"/>
    </row>
    <row r="3" spans="1:9" customFormat="1" ht="18" customHeight="1" x14ac:dyDescent="0.3">
      <c r="A3" s="1"/>
      <c r="B3" s="143" t="s">
        <v>676</v>
      </c>
      <c r="C3" s="143"/>
      <c r="D3" s="143"/>
      <c r="E3" s="143"/>
      <c r="F3" s="143"/>
      <c r="G3" s="143"/>
      <c r="H3" s="143"/>
      <c r="I3" s="143"/>
    </row>
    <row r="4" spans="1:9" customFormat="1" ht="101.25" customHeight="1" x14ac:dyDescent="0.25">
      <c r="A4" s="47" t="s">
        <v>669</v>
      </c>
      <c r="B4" s="48" t="s">
        <v>670</v>
      </c>
      <c r="C4" s="39"/>
      <c r="D4" s="49" t="s">
        <v>671</v>
      </c>
      <c r="E4" s="49" t="s">
        <v>672</v>
      </c>
      <c r="F4" s="50" t="s">
        <v>673</v>
      </c>
      <c r="G4" s="51" t="s">
        <v>674</v>
      </c>
      <c r="H4" s="8" t="s">
        <v>675</v>
      </c>
      <c r="I4" s="8" t="s">
        <v>958</v>
      </c>
    </row>
    <row r="5" spans="1:9" s="54" customFormat="1" ht="225" x14ac:dyDescent="0.25">
      <c r="A5" s="76">
        <v>1</v>
      </c>
      <c r="B5" s="76">
        <v>33691159</v>
      </c>
      <c r="C5" s="64" t="s">
        <v>683</v>
      </c>
      <c r="D5" s="38" t="s">
        <v>742</v>
      </c>
      <c r="E5" s="74" t="s">
        <v>743</v>
      </c>
      <c r="F5" s="46" t="s">
        <v>5</v>
      </c>
      <c r="G5" s="76">
        <v>2</v>
      </c>
      <c r="H5" s="75">
        <v>25500</v>
      </c>
      <c r="I5" s="75">
        <f>G5*H5</f>
        <v>51000</v>
      </c>
    </row>
    <row r="6" spans="1:9" s="54" customFormat="1" ht="225" x14ac:dyDescent="0.25">
      <c r="A6" s="76">
        <v>2</v>
      </c>
      <c r="B6" s="76">
        <v>33691159</v>
      </c>
      <c r="C6" s="64" t="s">
        <v>684</v>
      </c>
      <c r="D6" s="38" t="s">
        <v>744</v>
      </c>
      <c r="E6" s="74" t="s">
        <v>745</v>
      </c>
      <c r="F6" s="63" t="s">
        <v>5</v>
      </c>
      <c r="G6" s="76">
        <v>8</v>
      </c>
      <c r="H6" s="75">
        <v>8400</v>
      </c>
      <c r="I6" s="75">
        <f t="shared" ref="I6:I69" si="0">G6*H6</f>
        <v>67200</v>
      </c>
    </row>
    <row r="7" spans="1:9" s="54" customFormat="1" ht="225" x14ac:dyDescent="0.25">
      <c r="A7" s="76">
        <v>3</v>
      </c>
      <c r="B7" s="76">
        <v>33691159</v>
      </c>
      <c r="C7" s="64" t="s">
        <v>685</v>
      </c>
      <c r="D7" s="38" t="s">
        <v>746</v>
      </c>
      <c r="E7" s="74" t="s">
        <v>747</v>
      </c>
      <c r="F7" s="63" t="s">
        <v>5</v>
      </c>
      <c r="G7" s="76">
        <v>8</v>
      </c>
      <c r="H7" s="75">
        <v>5500</v>
      </c>
      <c r="I7" s="75">
        <f t="shared" si="0"/>
        <v>44000</v>
      </c>
    </row>
    <row r="8" spans="1:9" s="54" customFormat="1" ht="210" x14ac:dyDescent="0.25">
      <c r="A8" s="76">
        <v>4</v>
      </c>
      <c r="B8" s="76">
        <v>33791300</v>
      </c>
      <c r="C8" s="64" t="s">
        <v>687</v>
      </c>
      <c r="D8" s="38" t="s">
        <v>748</v>
      </c>
      <c r="E8" s="74" t="s">
        <v>749</v>
      </c>
      <c r="F8" s="63" t="s">
        <v>5</v>
      </c>
      <c r="G8" s="76">
        <v>3</v>
      </c>
      <c r="H8" s="75">
        <v>46800</v>
      </c>
      <c r="I8" s="75">
        <f t="shared" si="0"/>
        <v>140400</v>
      </c>
    </row>
    <row r="9" spans="1:9" s="54" customFormat="1" ht="225" x14ac:dyDescent="0.25">
      <c r="A9" s="76">
        <v>5</v>
      </c>
      <c r="B9" s="76">
        <v>33691159</v>
      </c>
      <c r="C9" s="64" t="s">
        <v>688</v>
      </c>
      <c r="D9" s="38" t="s">
        <v>750</v>
      </c>
      <c r="E9" s="74" t="s">
        <v>751</v>
      </c>
      <c r="F9" s="63" t="s">
        <v>5</v>
      </c>
      <c r="G9" s="76">
        <v>5</v>
      </c>
      <c r="H9" s="75">
        <v>32800</v>
      </c>
      <c r="I9" s="75">
        <f t="shared" si="0"/>
        <v>164000</v>
      </c>
    </row>
    <row r="10" spans="1:9" s="54" customFormat="1" ht="225" x14ac:dyDescent="0.25">
      <c r="A10" s="76">
        <v>6</v>
      </c>
      <c r="B10" s="76">
        <v>33691162</v>
      </c>
      <c r="C10" s="64" t="s">
        <v>959</v>
      </c>
      <c r="D10" s="77" t="s">
        <v>1006</v>
      </c>
      <c r="E10" s="74" t="s">
        <v>1005</v>
      </c>
      <c r="F10" s="63" t="s">
        <v>5</v>
      </c>
      <c r="G10" s="76">
        <v>2</v>
      </c>
      <c r="H10" s="75">
        <v>26900</v>
      </c>
      <c r="I10" s="75">
        <f t="shared" si="0"/>
        <v>53800</v>
      </c>
    </row>
    <row r="11" spans="1:9" s="54" customFormat="1" ht="210" x14ac:dyDescent="0.25">
      <c r="A11" s="76">
        <v>7</v>
      </c>
      <c r="B11" s="76">
        <v>33791300</v>
      </c>
      <c r="C11" s="64" t="s">
        <v>689</v>
      </c>
      <c r="D11" s="62" t="s">
        <v>752</v>
      </c>
      <c r="E11" s="62" t="s">
        <v>753</v>
      </c>
      <c r="F11" s="75" t="s">
        <v>5</v>
      </c>
      <c r="G11" s="76">
        <v>3</v>
      </c>
      <c r="H11" s="75">
        <v>210240</v>
      </c>
      <c r="I11" s="75">
        <f t="shared" si="0"/>
        <v>630720</v>
      </c>
    </row>
    <row r="12" spans="1:9" s="54" customFormat="1" ht="210" x14ac:dyDescent="0.25">
      <c r="A12" s="76">
        <v>8</v>
      </c>
      <c r="B12" s="76">
        <v>33651194</v>
      </c>
      <c r="C12" s="64" t="s">
        <v>690</v>
      </c>
      <c r="D12" s="62" t="s">
        <v>754</v>
      </c>
      <c r="E12" s="62" t="s">
        <v>755</v>
      </c>
      <c r="F12" s="75" t="s">
        <v>5</v>
      </c>
      <c r="G12" s="76">
        <v>1</v>
      </c>
      <c r="H12" s="75">
        <v>33360</v>
      </c>
      <c r="I12" s="75">
        <f t="shared" si="0"/>
        <v>33360</v>
      </c>
    </row>
    <row r="13" spans="1:9" s="54" customFormat="1" ht="210" x14ac:dyDescent="0.25">
      <c r="A13" s="76">
        <v>9</v>
      </c>
      <c r="B13" s="76">
        <v>33651194</v>
      </c>
      <c r="C13" s="64" t="s">
        <v>691</v>
      </c>
      <c r="D13" s="62" t="s">
        <v>756</v>
      </c>
      <c r="E13" s="62" t="s">
        <v>757</v>
      </c>
      <c r="F13" s="75" t="s">
        <v>5</v>
      </c>
      <c r="G13" s="76">
        <v>1</v>
      </c>
      <c r="H13" s="75">
        <v>38640</v>
      </c>
      <c r="I13" s="75">
        <f t="shared" si="0"/>
        <v>38640</v>
      </c>
    </row>
    <row r="14" spans="1:9" s="54" customFormat="1" ht="195" x14ac:dyDescent="0.25">
      <c r="A14" s="76">
        <v>10</v>
      </c>
      <c r="B14" s="76" t="s">
        <v>681</v>
      </c>
      <c r="C14" s="64" t="s">
        <v>960</v>
      </c>
      <c r="D14" s="62" t="s">
        <v>1008</v>
      </c>
      <c r="E14" s="62" t="s">
        <v>1007</v>
      </c>
      <c r="F14" s="75" t="s">
        <v>5</v>
      </c>
      <c r="G14" s="76">
        <v>1</v>
      </c>
      <c r="H14" s="75">
        <v>22800</v>
      </c>
      <c r="I14" s="75">
        <f t="shared" si="0"/>
        <v>22800</v>
      </c>
    </row>
    <row r="15" spans="1:9" s="54" customFormat="1" ht="180" x14ac:dyDescent="0.25">
      <c r="A15" s="76">
        <v>11</v>
      </c>
      <c r="B15" s="76">
        <v>33691162</v>
      </c>
      <c r="C15" s="64" t="s">
        <v>961</v>
      </c>
      <c r="D15" s="62" t="s">
        <v>1010</v>
      </c>
      <c r="E15" s="62" t="s">
        <v>1009</v>
      </c>
      <c r="F15" s="75" t="s">
        <v>5</v>
      </c>
      <c r="G15" s="76">
        <v>1</v>
      </c>
      <c r="H15" s="75">
        <v>7700</v>
      </c>
      <c r="I15" s="75">
        <f t="shared" si="0"/>
        <v>7700</v>
      </c>
    </row>
    <row r="16" spans="1:9" s="54" customFormat="1" ht="240" x14ac:dyDescent="0.25">
      <c r="A16" s="76">
        <v>12</v>
      </c>
      <c r="B16" s="76">
        <v>33691162</v>
      </c>
      <c r="C16" s="64" t="s">
        <v>692</v>
      </c>
      <c r="D16" s="74" t="s">
        <v>758</v>
      </c>
      <c r="E16" s="74" t="s">
        <v>759</v>
      </c>
      <c r="F16" s="76" t="s">
        <v>5</v>
      </c>
      <c r="G16" s="76">
        <v>1</v>
      </c>
      <c r="H16" s="75">
        <v>108000</v>
      </c>
      <c r="I16" s="75">
        <f t="shared" si="0"/>
        <v>108000</v>
      </c>
    </row>
    <row r="17" spans="1:9" s="54" customFormat="1" ht="180" x14ac:dyDescent="0.25">
      <c r="A17" s="76">
        <v>13</v>
      </c>
      <c r="B17" s="76">
        <v>33141211</v>
      </c>
      <c r="C17" s="64" t="s">
        <v>693</v>
      </c>
      <c r="D17" s="62" t="s">
        <v>760</v>
      </c>
      <c r="E17" s="62" t="s">
        <v>761</v>
      </c>
      <c r="F17" s="75" t="s">
        <v>5</v>
      </c>
      <c r="G17" s="76">
        <v>30</v>
      </c>
      <c r="H17" s="75">
        <v>6000</v>
      </c>
      <c r="I17" s="75">
        <f t="shared" si="0"/>
        <v>180000</v>
      </c>
    </row>
    <row r="18" spans="1:9" s="54" customFormat="1" ht="195" x14ac:dyDescent="0.25">
      <c r="A18" s="76">
        <v>14</v>
      </c>
      <c r="B18" s="76">
        <v>33691159</v>
      </c>
      <c r="C18" s="64" t="s">
        <v>694</v>
      </c>
      <c r="D18" s="62" t="s">
        <v>762</v>
      </c>
      <c r="E18" s="62" t="s">
        <v>763</v>
      </c>
      <c r="F18" s="75" t="s">
        <v>5</v>
      </c>
      <c r="G18" s="76">
        <v>1</v>
      </c>
      <c r="H18" s="75">
        <v>54600</v>
      </c>
      <c r="I18" s="75">
        <f t="shared" si="0"/>
        <v>54600</v>
      </c>
    </row>
    <row r="19" spans="1:9" s="54" customFormat="1" ht="240" x14ac:dyDescent="0.25">
      <c r="A19" s="76">
        <v>15</v>
      </c>
      <c r="B19" s="76">
        <v>33691159</v>
      </c>
      <c r="C19" s="64" t="s">
        <v>695</v>
      </c>
      <c r="D19" s="62" t="s">
        <v>764</v>
      </c>
      <c r="E19" s="62" t="s">
        <v>765</v>
      </c>
      <c r="F19" s="75" t="s">
        <v>5</v>
      </c>
      <c r="G19" s="76">
        <v>4</v>
      </c>
      <c r="H19" s="75">
        <v>13200</v>
      </c>
      <c r="I19" s="75">
        <f t="shared" si="0"/>
        <v>52800</v>
      </c>
    </row>
    <row r="20" spans="1:9" s="54" customFormat="1" ht="195" x14ac:dyDescent="0.25">
      <c r="A20" s="76">
        <v>16</v>
      </c>
      <c r="B20" s="76">
        <v>33791300</v>
      </c>
      <c r="C20" s="64" t="s">
        <v>696</v>
      </c>
      <c r="D20" s="62" t="s">
        <v>766</v>
      </c>
      <c r="E20" s="62" t="s">
        <v>767</v>
      </c>
      <c r="F20" s="75" t="s">
        <v>5</v>
      </c>
      <c r="G20" s="76">
        <v>13</v>
      </c>
      <c r="H20" s="75">
        <v>19320</v>
      </c>
      <c r="I20" s="75">
        <f t="shared" si="0"/>
        <v>251160</v>
      </c>
    </row>
    <row r="21" spans="1:9" s="54" customFormat="1" ht="240" x14ac:dyDescent="0.25">
      <c r="A21" s="76">
        <v>17</v>
      </c>
      <c r="B21" s="76">
        <v>33691162</v>
      </c>
      <c r="C21" s="64" t="s">
        <v>697</v>
      </c>
      <c r="D21" s="74" t="s">
        <v>768</v>
      </c>
      <c r="E21" s="74" t="s">
        <v>769</v>
      </c>
      <c r="F21" s="76" t="s">
        <v>5</v>
      </c>
      <c r="G21" s="76">
        <v>2</v>
      </c>
      <c r="H21" s="75">
        <v>39500</v>
      </c>
      <c r="I21" s="75">
        <f t="shared" si="0"/>
        <v>79000</v>
      </c>
    </row>
    <row r="22" spans="1:9" s="54" customFormat="1" ht="210" x14ac:dyDescent="0.25">
      <c r="A22" s="76">
        <v>18</v>
      </c>
      <c r="B22" s="76">
        <v>33691162</v>
      </c>
      <c r="C22" s="64" t="s">
        <v>698</v>
      </c>
      <c r="D22" s="62" t="s">
        <v>770</v>
      </c>
      <c r="E22" s="62" t="s">
        <v>771</v>
      </c>
      <c r="F22" s="75" t="s">
        <v>5</v>
      </c>
      <c r="G22" s="76">
        <v>16</v>
      </c>
      <c r="H22" s="75">
        <v>21900</v>
      </c>
      <c r="I22" s="75">
        <f t="shared" si="0"/>
        <v>350400</v>
      </c>
    </row>
    <row r="23" spans="1:9" s="54" customFormat="1" ht="210" x14ac:dyDescent="0.25">
      <c r="A23" s="76">
        <v>19</v>
      </c>
      <c r="B23" s="76">
        <v>33691162</v>
      </c>
      <c r="C23" s="64" t="s">
        <v>699</v>
      </c>
      <c r="D23" s="62" t="s">
        <v>772</v>
      </c>
      <c r="E23" s="62" t="s">
        <v>773</v>
      </c>
      <c r="F23" s="75" t="s">
        <v>5</v>
      </c>
      <c r="G23" s="76">
        <v>13</v>
      </c>
      <c r="H23" s="75">
        <v>21900</v>
      </c>
      <c r="I23" s="75">
        <f t="shared" si="0"/>
        <v>284700</v>
      </c>
    </row>
    <row r="24" spans="1:9" s="54" customFormat="1" ht="210" x14ac:dyDescent="0.25">
      <c r="A24" s="76">
        <v>20</v>
      </c>
      <c r="B24" s="76">
        <v>33691159</v>
      </c>
      <c r="C24" s="64" t="s">
        <v>700</v>
      </c>
      <c r="D24" s="62" t="s">
        <v>774</v>
      </c>
      <c r="E24" s="62" t="s">
        <v>775</v>
      </c>
      <c r="F24" s="75" t="s">
        <v>5</v>
      </c>
      <c r="G24" s="76">
        <v>1</v>
      </c>
      <c r="H24" s="75">
        <v>38860</v>
      </c>
      <c r="I24" s="75">
        <f t="shared" si="0"/>
        <v>38860</v>
      </c>
    </row>
    <row r="25" spans="1:9" s="54" customFormat="1" ht="195" x14ac:dyDescent="0.25">
      <c r="A25" s="76">
        <v>21</v>
      </c>
      <c r="B25" s="76">
        <v>33691167</v>
      </c>
      <c r="C25" s="64" t="s">
        <v>701</v>
      </c>
      <c r="D25" s="62" t="s">
        <v>776</v>
      </c>
      <c r="E25" s="62" t="s">
        <v>777</v>
      </c>
      <c r="F25" s="75" t="s">
        <v>5</v>
      </c>
      <c r="G25" s="76">
        <v>20</v>
      </c>
      <c r="H25" s="75">
        <v>600</v>
      </c>
      <c r="I25" s="75">
        <f t="shared" si="0"/>
        <v>12000</v>
      </c>
    </row>
    <row r="26" spans="1:9" s="54" customFormat="1" ht="210" x14ac:dyDescent="0.25">
      <c r="A26" s="76">
        <v>22</v>
      </c>
      <c r="B26" s="76">
        <v>33691159</v>
      </c>
      <c r="C26" s="64" t="s">
        <v>962</v>
      </c>
      <c r="D26" s="78" t="s">
        <v>1012</v>
      </c>
      <c r="E26" s="78" t="s">
        <v>1011</v>
      </c>
      <c r="F26" s="75" t="s">
        <v>5</v>
      </c>
      <c r="G26" s="76">
        <v>1</v>
      </c>
      <c r="H26" s="75">
        <v>42028</v>
      </c>
      <c r="I26" s="75">
        <f t="shared" si="0"/>
        <v>42028</v>
      </c>
    </row>
    <row r="27" spans="1:9" s="54" customFormat="1" ht="225" x14ac:dyDescent="0.25">
      <c r="A27" s="76">
        <v>23</v>
      </c>
      <c r="B27" s="76">
        <v>33691162</v>
      </c>
      <c r="C27" s="64" t="s">
        <v>702</v>
      </c>
      <c r="D27" s="62" t="s">
        <v>778</v>
      </c>
      <c r="E27" s="62" t="s">
        <v>779</v>
      </c>
      <c r="F27" s="75" t="s">
        <v>5</v>
      </c>
      <c r="G27" s="76">
        <v>2</v>
      </c>
      <c r="H27" s="75">
        <v>25800</v>
      </c>
      <c r="I27" s="75">
        <f t="shared" si="0"/>
        <v>51600</v>
      </c>
    </row>
    <row r="28" spans="1:9" s="54" customFormat="1" ht="225" x14ac:dyDescent="0.25">
      <c r="A28" s="76">
        <v>24</v>
      </c>
      <c r="B28" s="76">
        <v>33691162</v>
      </c>
      <c r="C28" s="64" t="s">
        <v>963</v>
      </c>
      <c r="D28" s="78" t="s">
        <v>1014</v>
      </c>
      <c r="E28" s="78" t="s">
        <v>1013</v>
      </c>
      <c r="F28" s="75" t="s">
        <v>5</v>
      </c>
      <c r="G28" s="76">
        <v>1</v>
      </c>
      <c r="H28" s="75">
        <v>39600</v>
      </c>
      <c r="I28" s="75">
        <f t="shared" si="0"/>
        <v>39600</v>
      </c>
    </row>
    <row r="29" spans="1:9" s="54" customFormat="1" ht="195" x14ac:dyDescent="0.25">
      <c r="A29" s="76">
        <v>25</v>
      </c>
      <c r="B29" s="76">
        <v>33691162</v>
      </c>
      <c r="C29" s="64" t="s">
        <v>964</v>
      </c>
      <c r="D29" s="78" t="s">
        <v>1016</v>
      </c>
      <c r="E29" s="78" t="s">
        <v>1015</v>
      </c>
      <c r="F29" s="75" t="s">
        <v>5</v>
      </c>
      <c r="G29" s="76">
        <v>3</v>
      </c>
      <c r="H29" s="75">
        <v>42500</v>
      </c>
      <c r="I29" s="75">
        <f t="shared" si="0"/>
        <v>127500</v>
      </c>
    </row>
    <row r="30" spans="1:9" s="54" customFormat="1" ht="195" x14ac:dyDescent="0.25">
      <c r="A30" s="76">
        <v>26</v>
      </c>
      <c r="B30" s="76">
        <v>33691162</v>
      </c>
      <c r="C30" s="64" t="s">
        <v>965</v>
      </c>
      <c r="D30" s="78" t="s">
        <v>1018</v>
      </c>
      <c r="E30" s="78" t="s">
        <v>1017</v>
      </c>
      <c r="F30" s="75" t="s">
        <v>5</v>
      </c>
      <c r="G30" s="76">
        <v>1</v>
      </c>
      <c r="H30" s="75">
        <v>24000</v>
      </c>
      <c r="I30" s="75">
        <f t="shared" si="0"/>
        <v>24000</v>
      </c>
    </row>
    <row r="31" spans="1:9" s="54" customFormat="1" ht="180" x14ac:dyDescent="0.25">
      <c r="A31" s="76">
        <v>27</v>
      </c>
      <c r="B31" s="76">
        <v>33691162</v>
      </c>
      <c r="C31" s="64" t="s">
        <v>966</v>
      </c>
      <c r="D31" s="78" t="s">
        <v>1020</v>
      </c>
      <c r="E31" s="78" t="s">
        <v>1019</v>
      </c>
      <c r="F31" s="75" t="s">
        <v>5</v>
      </c>
      <c r="G31" s="76">
        <v>1</v>
      </c>
      <c r="H31" s="75">
        <v>24000</v>
      </c>
      <c r="I31" s="75">
        <f t="shared" si="0"/>
        <v>24000</v>
      </c>
    </row>
    <row r="32" spans="1:9" s="54" customFormat="1" ht="225" x14ac:dyDescent="0.25">
      <c r="A32" s="76">
        <v>28</v>
      </c>
      <c r="B32" s="76">
        <v>33691162</v>
      </c>
      <c r="C32" s="64" t="s">
        <v>703</v>
      </c>
      <c r="D32" s="62" t="s">
        <v>780</v>
      </c>
      <c r="E32" s="62" t="s">
        <v>781</v>
      </c>
      <c r="F32" s="63" t="s">
        <v>5</v>
      </c>
      <c r="G32" s="76">
        <v>7</v>
      </c>
      <c r="H32" s="75">
        <v>41800</v>
      </c>
      <c r="I32" s="75">
        <f t="shared" si="0"/>
        <v>292600</v>
      </c>
    </row>
    <row r="33" spans="1:9" s="54" customFormat="1" ht="240" x14ac:dyDescent="0.25">
      <c r="A33" s="76">
        <v>29</v>
      </c>
      <c r="B33" s="76">
        <v>33691162</v>
      </c>
      <c r="C33" s="64" t="s">
        <v>977</v>
      </c>
      <c r="D33" s="62" t="s">
        <v>1022</v>
      </c>
      <c r="E33" s="62" t="s">
        <v>1021</v>
      </c>
      <c r="F33" s="63" t="s">
        <v>5</v>
      </c>
      <c r="G33" s="76">
        <v>1</v>
      </c>
      <c r="H33" s="75">
        <v>90000</v>
      </c>
      <c r="I33" s="75">
        <f t="shared" si="0"/>
        <v>90000</v>
      </c>
    </row>
    <row r="34" spans="1:9" s="54" customFormat="1" ht="210" x14ac:dyDescent="0.25">
      <c r="A34" s="76">
        <v>30</v>
      </c>
      <c r="B34" s="76">
        <v>33691162</v>
      </c>
      <c r="C34" s="64" t="s">
        <v>978</v>
      </c>
      <c r="D34" s="78" t="s">
        <v>1024</v>
      </c>
      <c r="E34" s="78" t="s">
        <v>1023</v>
      </c>
      <c r="F34" s="63" t="s">
        <v>5</v>
      </c>
      <c r="G34" s="76">
        <v>1</v>
      </c>
      <c r="H34" s="75">
        <v>110000</v>
      </c>
      <c r="I34" s="75">
        <f t="shared" si="0"/>
        <v>110000</v>
      </c>
    </row>
    <row r="35" spans="1:9" s="54" customFormat="1" ht="180" x14ac:dyDescent="0.25">
      <c r="A35" s="76">
        <v>31</v>
      </c>
      <c r="B35" s="76">
        <v>33691156</v>
      </c>
      <c r="C35" s="64" t="s">
        <v>704</v>
      </c>
      <c r="D35" s="38" t="s">
        <v>782</v>
      </c>
      <c r="E35" s="74" t="s">
        <v>783</v>
      </c>
      <c r="F35" s="46" t="s">
        <v>5</v>
      </c>
      <c r="G35" s="76">
        <v>13</v>
      </c>
      <c r="H35" s="75">
        <v>870</v>
      </c>
      <c r="I35" s="75">
        <f t="shared" si="0"/>
        <v>11310</v>
      </c>
    </row>
    <row r="36" spans="1:9" s="54" customFormat="1" ht="105" x14ac:dyDescent="0.25">
      <c r="A36" s="76">
        <v>32</v>
      </c>
      <c r="B36" s="76">
        <v>33691173</v>
      </c>
      <c r="C36" s="64" t="s">
        <v>705</v>
      </c>
      <c r="D36" s="38" t="s">
        <v>784</v>
      </c>
      <c r="E36" s="74" t="s">
        <v>785</v>
      </c>
      <c r="F36" s="63" t="s">
        <v>5</v>
      </c>
      <c r="G36" s="76">
        <v>36</v>
      </c>
      <c r="H36" s="75">
        <v>4060</v>
      </c>
      <c r="I36" s="75">
        <f t="shared" si="0"/>
        <v>146160</v>
      </c>
    </row>
    <row r="37" spans="1:9" s="54" customFormat="1" ht="210" x14ac:dyDescent="0.25">
      <c r="A37" s="76">
        <v>33</v>
      </c>
      <c r="B37" s="76">
        <v>33691159</v>
      </c>
      <c r="C37" s="64" t="s">
        <v>706</v>
      </c>
      <c r="D37" s="62" t="s">
        <v>786</v>
      </c>
      <c r="E37" s="62" t="s">
        <v>787</v>
      </c>
      <c r="F37" s="75" t="s">
        <v>5</v>
      </c>
      <c r="G37" s="76">
        <v>2</v>
      </c>
      <c r="H37" s="75">
        <v>7700</v>
      </c>
      <c r="I37" s="75">
        <f t="shared" si="0"/>
        <v>15400</v>
      </c>
    </row>
    <row r="38" spans="1:9" s="54" customFormat="1" ht="225" x14ac:dyDescent="0.25">
      <c r="A38" s="76">
        <v>34</v>
      </c>
      <c r="B38" s="76">
        <v>33691159</v>
      </c>
      <c r="C38" s="64" t="s">
        <v>707</v>
      </c>
      <c r="D38" s="62" t="s">
        <v>788</v>
      </c>
      <c r="E38" s="62" t="s">
        <v>789</v>
      </c>
      <c r="F38" s="75" t="s">
        <v>5</v>
      </c>
      <c r="G38" s="76">
        <v>11</v>
      </c>
      <c r="H38" s="75">
        <v>193200</v>
      </c>
      <c r="I38" s="75">
        <f t="shared" si="0"/>
        <v>2125200</v>
      </c>
    </row>
    <row r="39" spans="1:9" s="54" customFormat="1" ht="45" x14ac:dyDescent="0.25">
      <c r="A39" s="76">
        <v>35</v>
      </c>
      <c r="B39" s="76">
        <v>33691422</v>
      </c>
      <c r="C39" s="64" t="s">
        <v>708</v>
      </c>
      <c r="D39" s="38" t="s">
        <v>790</v>
      </c>
      <c r="E39" s="74" t="s">
        <v>791</v>
      </c>
      <c r="F39" s="63" t="s">
        <v>792</v>
      </c>
      <c r="G39" s="76">
        <v>1.25</v>
      </c>
      <c r="H39" s="75">
        <v>30720</v>
      </c>
      <c r="I39" s="75">
        <f t="shared" si="0"/>
        <v>38400</v>
      </c>
    </row>
    <row r="40" spans="1:9" s="54" customFormat="1" ht="195" x14ac:dyDescent="0.25">
      <c r="A40" s="76">
        <v>36</v>
      </c>
      <c r="B40" s="76">
        <v>33691162</v>
      </c>
      <c r="C40" s="65" t="s">
        <v>709</v>
      </c>
      <c r="D40" s="62" t="s">
        <v>793</v>
      </c>
      <c r="E40" s="62" t="s">
        <v>794</v>
      </c>
      <c r="F40" s="75" t="s">
        <v>5</v>
      </c>
      <c r="G40" s="76">
        <v>3</v>
      </c>
      <c r="H40" s="75">
        <v>51561</v>
      </c>
      <c r="I40" s="75">
        <f t="shared" si="0"/>
        <v>154683</v>
      </c>
    </row>
    <row r="41" spans="1:9" s="54" customFormat="1" ht="225" x14ac:dyDescent="0.25">
      <c r="A41" s="76">
        <v>37</v>
      </c>
      <c r="B41" s="76">
        <v>33691162</v>
      </c>
      <c r="C41" s="65" t="s">
        <v>920</v>
      </c>
      <c r="D41" s="78" t="s">
        <v>1026</v>
      </c>
      <c r="E41" s="78" t="s">
        <v>1025</v>
      </c>
      <c r="F41" s="75" t="s">
        <v>5</v>
      </c>
      <c r="G41" s="76">
        <v>8</v>
      </c>
      <c r="H41" s="75">
        <v>30450</v>
      </c>
      <c r="I41" s="75">
        <f t="shared" si="0"/>
        <v>243600</v>
      </c>
    </row>
    <row r="42" spans="1:9" s="54" customFormat="1" ht="210" x14ac:dyDescent="0.25">
      <c r="A42" s="76">
        <v>38</v>
      </c>
      <c r="B42" s="76">
        <v>33691162</v>
      </c>
      <c r="C42" s="65" t="s">
        <v>921</v>
      </c>
      <c r="D42" s="78" t="s">
        <v>1028</v>
      </c>
      <c r="E42" s="78" t="s">
        <v>1027</v>
      </c>
      <c r="F42" s="75" t="s">
        <v>5</v>
      </c>
      <c r="G42" s="76">
        <v>8</v>
      </c>
      <c r="H42" s="75">
        <v>30450</v>
      </c>
      <c r="I42" s="75">
        <f t="shared" si="0"/>
        <v>243600</v>
      </c>
    </row>
    <row r="43" spans="1:9" s="54" customFormat="1" ht="210" x14ac:dyDescent="0.25">
      <c r="A43" s="76">
        <v>39</v>
      </c>
      <c r="B43" s="76">
        <v>33691162</v>
      </c>
      <c r="C43" s="65" t="s">
        <v>710</v>
      </c>
      <c r="D43" s="62" t="s">
        <v>795</v>
      </c>
      <c r="E43" s="62" t="s">
        <v>796</v>
      </c>
      <c r="F43" s="75" t="s">
        <v>36</v>
      </c>
      <c r="G43" s="76">
        <v>3</v>
      </c>
      <c r="H43" s="75">
        <v>56000</v>
      </c>
      <c r="I43" s="75">
        <f t="shared" si="0"/>
        <v>168000</v>
      </c>
    </row>
    <row r="44" spans="1:9" s="54" customFormat="1" ht="210" x14ac:dyDescent="0.25">
      <c r="A44" s="76">
        <v>40</v>
      </c>
      <c r="B44" s="76">
        <v>33691162</v>
      </c>
      <c r="C44" s="65" t="s">
        <v>711</v>
      </c>
      <c r="D44" s="62" t="s">
        <v>797</v>
      </c>
      <c r="E44" s="62" t="s">
        <v>798</v>
      </c>
      <c r="F44" s="75" t="s">
        <v>36</v>
      </c>
      <c r="G44" s="76">
        <v>9</v>
      </c>
      <c r="H44" s="75">
        <v>50700</v>
      </c>
      <c r="I44" s="75">
        <f t="shared" si="0"/>
        <v>456300</v>
      </c>
    </row>
    <row r="45" spans="1:9" s="54" customFormat="1" ht="210" x14ac:dyDescent="0.25">
      <c r="A45" s="76">
        <v>41</v>
      </c>
      <c r="B45" s="76">
        <v>33691162</v>
      </c>
      <c r="C45" s="65" t="s">
        <v>712</v>
      </c>
      <c r="D45" s="78" t="s">
        <v>1030</v>
      </c>
      <c r="E45" s="78" t="s">
        <v>1029</v>
      </c>
      <c r="F45" s="75" t="s">
        <v>36</v>
      </c>
      <c r="G45" s="76">
        <v>1</v>
      </c>
      <c r="H45" s="75">
        <v>26900</v>
      </c>
      <c r="I45" s="75">
        <f t="shared" si="0"/>
        <v>26900</v>
      </c>
    </row>
    <row r="46" spans="1:9" s="54" customFormat="1" ht="75" x14ac:dyDescent="0.25">
      <c r="A46" s="76">
        <v>42</v>
      </c>
      <c r="B46" s="76">
        <v>33691159</v>
      </c>
      <c r="C46" s="65" t="s">
        <v>713</v>
      </c>
      <c r="D46" s="38" t="s">
        <v>799</v>
      </c>
      <c r="E46" s="74" t="s">
        <v>800</v>
      </c>
      <c r="F46" s="46" t="s">
        <v>5</v>
      </c>
      <c r="G46" s="76">
        <v>200</v>
      </c>
      <c r="H46" s="75">
        <v>200</v>
      </c>
      <c r="I46" s="75">
        <f t="shared" si="0"/>
        <v>40000</v>
      </c>
    </row>
    <row r="47" spans="1:9" s="54" customFormat="1" ht="45" x14ac:dyDescent="0.25">
      <c r="A47" s="76">
        <v>43</v>
      </c>
      <c r="B47" s="76">
        <v>33141211</v>
      </c>
      <c r="C47" s="65" t="s">
        <v>967</v>
      </c>
      <c r="D47" s="38" t="s">
        <v>1032</v>
      </c>
      <c r="E47" s="74" t="s">
        <v>1031</v>
      </c>
      <c r="F47" s="46" t="s">
        <v>5</v>
      </c>
      <c r="G47" s="76">
        <v>2</v>
      </c>
      <c r="H47" s="75">
        <v>8100</v>
      </c>
      <c r="I47" s="75">
        <f t="shared" si="0"/>
        <v>16200</v>
      </c>
    </row>
    <row r="48" spans="1:9" s="54" customFormat="1" ht="45" x14ac:dyDescent="0.25">
      <c r="A48" s="76">
        <v>44</v>
      </c>
      <c r="B48" s="76">
        <v>33141211</v>
      </c>
      <c r="C48" s="65" t="s">
        <v>968</v>
      </c>
      <c r="D48" s="38" t="s">
        <v>1033</v>
      </c>
      <c r="E48" s="74" t="s">
        <v>1034</v>
      </c>
      <c r="F48" s="46" t="s">
        <v>5</v>
      </c>
      <c r="G48" s="76">
        <v>2</v>
      </c>
      <c r="H48" s="75">
        <v>7980</v>
      </c>
      <c r="I48" s="75">
        <f t="shared" si="0"/>
        <v>15960</v>
      </c>
    </row>
    <row r="49" spans="1:9" s="54" customFormat="1" ht="75" x14ac:dyDescent="0.25">
      <c r="A49" s="84">
        <v>45</v>
      </c>
      <c r="B49" s="84">
        <v>33691162</v>
      </c>
      <c r="C49" s="65" t="s">
        <v>714</v>
      </c>
      <c r="D49" s="38" t="s">
        <v>801</v>
      </c>
      <c r="E49" s="82" t="s">
        <v>802</v>
      </c>
      <c r="F49" s="46" t="s">
        <v>5</v>
      </c>
      <c r="G49" s="84">
        <v>200</v>
      </c>
      <c r="H49" s="83">
        <v>150</v>
      </c>
      <c r="I49" s="83">
        <f t="shared" si="0"/>
        <v>30000</v>
      </c>
    </row>
    <row r="50" spans="1:9" s="54" customFormat="1" ht="45" x14ac:dyDescent="0.25">
      <c r="A50" s="84">
        <v>46</v>
      </c>
      <c r="B50" s="84">
        <v>33691162</v>
      </c>
      <c r="C50" s="65" t="s">
        <v>969</v>
      </c>
      <c r="D50" s="38" t="s">
        <v>1036</v>
      </c>
      <c r="E50" s="82" t="s">
        <v>1035</v>
      </c>
      <c r="F50" s="46" t="s">
        <v>5</v>
      </c>
      <c r="G50" s="84">
        <v>1</v>
      </c>
      <c r="H50" s="83">
        <v>50000</v>
      </c>
      <c r="I50" s="83">
        <f t="shared" si="0"/>
        <v>50000</v>
      </c>
    </row>
    <row r="51" spans="1:9" s="54" customFormat="1" ht="60" x14ac:dyDescent="0.25">
      <c r="A51" s="84">
        <v>47</v>
      </c>
      <c r="B51" s="84">
        <v>33691422</v>
      </c>
      <c r="C51" s="65" t="s">
        <v>970</v>
      </c>
      <c r="D51" s="38" t="s">
        <v>1038</v>
      </c>
      <c r="E51" s="82" t="s">
        <v>1037</v>
      </c>
      <c r="F51" s="46" t="s">
        <v>5</v>
      </c>
      <c r="G51" s="84">
        <v>0.25</v>
      </c>
      <c r="H51" s="83">
        <v>52000</v>
      </c>
      <c r="I51" s="83">
        <f t="shared" si="0"/>
        <v>13000</v>
      </c>
    </row>
    <row r="52" spans="1:9" s="54" customFormat="1" ht="75" x14ac:dyDescent="0.25">
      <c r="A52" s="84">
        <v>48</v>
      </c>
      <c r="B52" s="84">
        <v>33691162</v>
      </c>
      <c r="C52" s="65" t="s">
        <v>715</v>
      </c>
      <c r="D52" s="42" t="s">
        <v>803</v>
      </c>
      <c r="E52" s="42" t="s">
        <v>804</v>
      </c>
      <c r="F52" s="84" t="s">
        <v>5</v>
      </c>
      <c r="G52" s="84">
        <v>2</v>
      </c>
      <c r="H52" s="83">
        <v>11000</v>
      </c>
      <c r="I52" s="83">
        <f t="shared" si="0"/>
        <v>22000</v>
      </c>
    </row>
    <row r="53" spans="1:9" s="54" customFormat="1" ht="45" x14ac:dyDescent="0.25">
      <c r="A53" s="84">
        <v>49</v>
      </c>
      <c r="B53" s="84" t="s">
        <v>681</v>
      </c>
      <c r="C53" s="65" t="s">
        <v>971</v>
      </c>
      <c r="D53" s="38" t="s">
        <v>1040</v>
      </c>
      <c r="E53" s="82" t="s">
        <v>1039</v>
      </c>
      <c r="F53" s="84" t="s">
        <v>5</v>
      </c>
      <c r="G53" s="84">
        <v>1</v>
      </c>
      <c r="H53" s="83">
        <v>60000</v>
      </c>
      <c r="I53" s="83">
        <f t="shared" si="0"/>
        <v>60000</v>
      </c>
    </row>
    <row r="54" spans="1:9" s="54" customFormat="1" ht="45" x14ac:dyDescent="0.25">
      <c r="A54" s="84">
        <v>50</v>
      </c>
      <c r="B54" s="84">
        <v>33691422</v>
      </c>
      <c r="C54" s="65" t="s">
        <v>972</v>
      </c>
      <c r="D54" s="38" t="s">
        <v>1042</v>
      </c>
      <c r="E54" s="82" t="s">
        <v>1041</v>
      </c>
      <c r="F54" s="84" t="s">
        <v>5</v>
      </c>
      <c r="G54" s="84">
        <v>0.25</v>
      </c>
      <c r="H54" s="83">
        <v>70000</v>
      </c>
      <c r="I54" s="83">
        <f t="shared" si="0"/>
        <v>17500</v>
      </c>
    </row>
    <row r="55" spans="1:9" s="54" customFormat="1" ht="60" x14ac:dyDescent="0.25">
      <c r="A55" s="84">
        <v>51</v>
      </c>
      <c r="B55" s="84">
        <v>33691173</v>
      </c>
      <c r="C55" s="65" t="s">
        <v>929</v>
      </c>
      <c r="D55" s="38" t="s">
        <v>953</v>
      </c>
      <c r="E55" s="82" t="s">
        <v>1043</v>
      </c>
      <c r="F55" s="84" t="s">
        <v>5</v>
      </c>
      <c r="G55" s="84">
        <v>150</v>
      </c>
      <c r="H55" s="83">
        <v>1800</v>
      </c>
      <c r="I55" s="83">
        <f t="shared" si="0"/>
        <v>270000</v>
      </c>
    </row>
    <row r="56" spans="1:9" s="54" customFormat="1" ht="75" x14ac:dyDescent="0.25">
      <c r="A56" s="84">
        <v>52</v>
      </c>
      <c r="B56" s="84">
        <v>33691162</v>
      </c>
      <c r="C56" s="65" t="s">
        <v>931</v>
      </c>
      <c r="D56" s="59" t="s">
        <v>954</v>
      </c>
      <c r="E56" s="59" t="s">
        <v>955</v>
      </c>
      <c r="F56" s="69" t="s">
        <v>5</v>
      </c>
      <c r="G56" s="84">
        <v>600</v>
      </c>
      <c r="H56" s="83">
        <v>1320</v>
      </c>
      <c r="I56" s="83">
        <f t="shared" si="0"/>
        <v>792000</v>
      </c>
    </row>
    <row r="57" spans="1:9" s="54" customFormat="1" ht="75" x14ac:dyDescent="0.25">
      <c r="A57" s="84">
        <v>53</v>
      </c>
      <c r="B57" s="84">
        <v>33691162</v>
      </c>
      <c r="C57" s="65" t="s">
        <v>716</v>
      </c>
      <c r="D57" s="82" t="s">
        <v>805</v>
      </c>
      <c r="E57" s="82" t="s">
        <v>806</v>
      </c>
      <c r="F57" s="84" t="s">
        <v>5</v>
      </c>
      <c r="G57" s="84">
        <v>1</v>
      </c>
      <c r="H57" s="83">
        <v>114000</v>
      </c>
      <c r="I57" s="83">
        <f t="shared" si="0"/>
        <v>114000</v>
      </c>
    </row>
    <row r="58" spans="1:9" s="54" customFormat="1" ht="60" x14ac:dyDescent="0.25">
      <c r="A58" s="84">
        <v>54</v>
      </c>
      <c r="B58" s="84">
        <v>33691162</v>
      </c>
      <c r="C58" s="65" t="s">
        <v>717</v>
      </c>
      <c r="D58" s="38" t="s">
        <v>807</v>
      </c>
      <c r="E58" s="38" t="s">
        <v>808</v>
      </c>
      <c r="F58" s="84" t="s">
        <v>5</v>
      </c>
      <c r="G58" s="84">
        <v>20</v>
      </c>
      <c r="H58" s="83">
        <v>1700</v>
      </c>
      <c r="I58" s="83">
        <f t="shared" si="0"/>
        <v>34000</v>
      </c>
    </row>
    <row r="59" spans="1:9" s="54" customFormat="1" ht="210" x14ac:dyDescent="0.25">
      <c r="A59" s="84">
        <v>55</v>
      </c>
      <c r="B59" s="84">
        <v>33691159</v>
      </c>
      <c r="C59" s="65" t="s">
        <v>718</v>
      </c>
      <c r="D59" s="44" t="s">
        <v>809</v>
      </c>
      <c r="E59" s="55" t="s">
        <v>810</v>
      </c>
      <c r="F59" s="46" t="s">
        <v>36</v>
      </c>
      <c r="G59" s="84">
        <v>200</v>
      </c>
      <c r="H59" s="83">
        <v>3530</v>
      </c>
      <c r="I59" s="83">
        <f t="shared" si="0"/>
        <v>706000</v>
      </c>
    </row>
    <row r="60" spans="1:9" s="54" customFormat="1" ht="165" x14ac:dyDescent="0.25">
      <c r="A60" s="84">
        <v>56</v>
      </c>
      <c r="B60" s="84">
        <v>33691162</v>
      </c>
      <c r="C60" s="65" t="s">
        <v>719</v>
      </c>
      <c r="D60" s="38" t="s">
        <v>811</v>
      </c>
      <c r="E60" s="82" t="s">
        <v>812</v>
      </c>
      <c r="F60" s="46" t="s">
        <v>36</v>
      </c>
      <c r="G60" s="84">
        <v>10</v>
      </c>
      <c r="H60" s="83">
        <v>216555</v>
      </c>
      <c r="I60" s="83">
        <f t="shared" si="0"/>
        <v>2165550</v>
      </c>
    </row>
    <row r="61" spans="1:9" s="54" customFormat="1" ht="180" x14ac:dyDescent="0.25">
      <c r="A61" s="84">
        <v>57</v>
      </c>
      <c r="B61" s="84">
        <v>33691162</v>
      </c>
      <c r="C61" s="65" t="s">
        <v>720</v>
      </c>
      <c r="D61" s="38" t="s">
        <v>813</v>
      </c>
      <c r="E61" s="38" t="s">
        <v>814</v>
      </c>
      <c r="F61" s="46" t="s">
        <v>36</v>
      </c>
      <c r="G61" s="84">
        <v>10</v>
      </c>
      <c r="H61" s="83">
        <v>357000</v>
      </c>
      <c r="I61" s="83">
        <f t="shared" si="0"/>
        <v>3570000</v>
      </c>
    </row>
    <row r="62" spans="1:9" s="54" customFormat="1" ht="180" x14ac:dyDescent="0.25">
      <c r="A62" s="84">
        <v>58</v>
      </c>
      <c r="B62" s="84">
        <v>33691162</v>
      </c>
      <c r="C62" s="65" t="s">
        <v>721</v>
      </c>
      <c r="D62" s="38" t="s">
        <v>820</v>
      </c>
      <c r="E62" s="38" t="s">
        <v>850</v>
      </c>
      <c r="F62" s="46" t="s">
        <v>36</v>
      </c>
      <c r="G62" s="84">
        <v>1</v>
      </c>
      <c r="H62" s="83">
        <v>83470</v>
      </c>
      <c r="I62" s="83">
        <f t="shared" si="0"/>
        <v>83470</v>
      </c>
    </row>
    <row r="63" spans="1:9" s="54" customFormat="1" ht="195" x14ac:dyDescent="0.25">
      <c r="A63" s="84">
        <v>59</v>
      </c>
      <c r="B63" s="84">
        <v>33691162</v>
      </c>
      <c r="C63" s="65" t="s">
        <v>722</v>
      </c>
      <c r="D63" s="38" t="s">
        <v>856</v>
      </c>
      <c r="E63" s="38" t="s">
        <v>851</v>
      </c>
      <c r="F63" s="46" t="s">
        <v>36</v>
      </c>
      <c r="G63" s="84">
        <v>2</v>
      </c>
      <c r="H63" s="83">
        <v>260687</v>
      </c>
      <c r="I63" s="83">
        <f t="shared" si="0"/>
        <v>521374</v>
      </c>
    </row>
    <row r="64" spans="1:9" s="39" customFormat="1" ht="180" x14ac:dyDescent="0.25">
      <c r="A64" s="84">
        <v>60</v>
      </c>
      <c r="B64" s="84">
        <v>33691162</v>
      </c>
      <c r="C64" s="65" t="s">
        <v>723</v>
      </c>
      <c r="D64" s="38" t="s">
        <v>855</v>
      </c>
      <c r="E64" s="38" t="s">
        <v>852</v>
      </c>
      <c r="F64" s="46" t="s">
        <v>36</v>
      </c>
      <c r="G64" s="84">
        <v>2</v>
      </c>
      <c r="H64" s="83">
        <v>93423.5</v>
      </c>
      <c r="I64" s="83">
        <f t="shared" si="0"/>
        <v>186847</v>
      </c>
    </row>
    <row r="65" spans="1:9" s="39" customFormat="1" ht="195" x14ac:dyDescent="0.25">
      <c r="A65" s="84">
        <v>61</v>
      </c>
      <c r="B65" s="84">
        <v>33691162</v>
      </c>
      <c r="C65" s="65" t="s">
        <v>724</v>
      </c>
      <c r="D65" s="38" t="s">
        <v>854</v>
      </c>
      <c r="E65" s="38" t="s">
        <v>821</v>
      </c>
      <c r="F65" s="46" t="s">
        <v>36</v>
      </c>
      <c r="G65" s="84">
        <v>4</v>
      </c>
      <c r="H65" s="83">
        <v>18972</v>
      </c>
      <c r="I65" s="83">
        <f t="shared" si="0"/>
        <v>75888</v>
      </c>
    </row>
    <row r="66" spans="1:9" s="39" customFormat="1" ht="195" x14ac:dyDescent="0.25">
      <c r="A66" s="84">
        <v>62</v>
      </c>
      <c r="B66" s="84">
        <v>33691162</v>
      </c>
      <c r="C66" s="65" t="s">
        <v>725</v>
      </c>
      <c r="D66" s="38" t="s">
        <v>853</v>
      </c>
      <c r="E66" s="38" t="s">
        <v>822</v>
      </c>
      <c r="F66" s="84" t="s">
        <v>36</v>
      </c>
      <c r="G66" s="84">
        <v>1</v>
      </c>
      <c r="H66" s="83">
        <v>62534.5</v>
      </c>
      <c r="I66" s="83">
        <f t="shared" si="0"/>
        <v>62534.5</v>
      </c>
    </row>
    <row r="67" spans="1:9" s="39" customFormat="1" ht="210" x14ac:dyDescent="0.25">
      <c r="A67" s="84">
        <v>63</v>
      </c>
      <c r="B67" s="84">
        <v>33141211</v>
      </c>
      <c r="C67" s="65" t="s">
        <v>934</v>
      </c>
      <c r="D67" s="38" t="s">
        <v>1045</v>
      </c>
      <c r="E67" s="38" t="s">
        <v>1044</v>
      </c>
      <c r="F67" s="84" t="s">
        <v>36</v>
      </c>
      <c r="G67" s="84">
        <v>1</v>
      </c>
      <c r="H67" s="83">
        <v>212287.5</v>
      </c>
      <c r="I67" s="83">
        <f t="shared" si="0"/>
        <v>212287.5</v>
      </c>
    </row>
    <row r="68" spans="1:9" s="39" customFormat="1" ht="210" x14ac:dyDescent="0.25">
      <c r="A68" s="84">
        <v>64</v>
      </c>
      <c r="B68" s="84">
        <v>33691162</v>
      </c>
      <c r="C68" s="65" t="s">
        <v>726</v>
      </c>
      <c r="D68" s="38" t="s">
        <v>823</v>
      </c>
      <c r="E68" s="38" t="s">
        <v>825</v>
      </c>
      <c r="F68" s="84" t="s">
        <v>36</v>
      </c>
      <c r="G68" s="84">
        <v>1</v>
      </c>
      <c r="H68" s="83">
        <v>35708.5</v>
      </c>
      <c r="I68" s="83">
        <f t="shared" si="0"/>
        <v>35708.5</v>
      </c>
    </row>
    <row r="69" spans="1:9" s="39" customFormat="1" ht="210" x14ac:dyDescent="0.25">
      <c r="A69" s="84">
        <v>65</v>
      </c>
      <c r="B69" s="84">
        <v>33691162</v>
      </c>
      <c r="C69" s="65" t="s">
        <v>727</v>
      </c>
      <c r="D69" s="38" t="s">
        <v>824</v>
      </c>
      <c r="E69" s="38" t="s">
        <v>826</v>
      </c>
      <c r="F69" s="84" t="s">
        <v>36</v>
      </c>
      <c r="G69" s="84">
        <v>1</v>
      </c>
      <c r="H69" s="83">
        <v>36958</v>
      </c>
      <c r="I69" s="83">
        <f t="shared" si="0"/>
        <v>36958</v>
      </c>
    </row>
    <row r="70" spans="1:9" s="39" customFormat="1" ht="285" x14ac:dyDescent="0.25">
      <c r="A70" s="84">
        <v>66</v>
      </c>
      <c r="B70" s="84">
        <v>33691162</v>
      </c>
      <c r="C70" s="65" t="s">
        <v>728</v>
      </c>
      <c r="D70" s="38" t="s">
        <v>827</v>
      </c>
      <c r="E70" s="82" t="s">
        <v>815</v>
      </c>
      <c r="F70" s="84" t="s">
        <v>36</v>
      </c>
      <c r="G70" s="84">
        <v>10</v>
      </c>
      <c r="H70" s="83">
        <v>264452</v>
      </c>
      <c r="I70" s="83">
        <f t="shared" ref="I70:I105" si="1">G70*H70</f>
        <v>2644520</v>
      </c>
    </row>
    <row r="71" spans="1:9" s="39" customFormat="1" ht="90" x14ac:dyDescent="0.25">
      <c r="A71" s="84">
        <v>67</v>
      </c>
      <c r="B71" s="84">
        <v>33141211</v>
      </c>
      <c r="C71" s="65" t="s">
        <v>729</v>
      </c>
      <c r="D71" s="38" t="s">
        <v>816</v>
      </c>
      <c r="E71" s="82" t="s">
        <v>817</v>
      </c>
      <c r="F71" s="84" t="s">
        <v>36</v>
      </c>
      <c r="G71" s="84">
        <v>1500</v>
      </c>
      <c r="H71" s="83">
        <v>90</v>
      </c>
      <c r="I71" s="83">
        <f t="shared" si="1"/>
        <v>135000</v>
      </c>
    </row>
    <row r="72" spans="1:9" s="39" customFormat="1" ht="105" x14ac:dyDescent="0.25">
      <c r="A72" s="84">
        <v>68</v>
      </c>
      <c r="B72" s="84">
        <v>33111490</v>
      </c>
      <c r="C72" s="65" t="s">
        <v>935</v>
      </c>
      <c r="D72" s="67" t="s">
        <v>957</v>
      </c>
      <c r="E72" s="70" t="s">
        <v>1144</v>
      </c>
      <c r="F72" s="68" t="s">
        <v>5</v>
      </c>
      <c r="G72" s="84">
        <v>1</v>
      </c>
      <c r="H72" s="83">
        <v>120000</v>
      </c>
      <c r="I72" s="83">
        <f t="shared" si="1"/>
        <v>120000</v>
      </c>
    </row>
    <row r="73" spans="1:9" s="39" customFormat="1" ht="195" x14ac:dyDescent="0.25">
      <c r="A73" s="84">
        <v>69</v>
      </c>
      <c r="B73" s="84">
        <v>33141211</v>
      </c>
      <c r="C73" s="65" t="s">
        <v>730</v>
      </c>
      <c r="D73" s="56" t="s">
        <v>828</v>
      </c>
      <c r="E73" s="56" t="s">
        <v>829</v>
      </c>
      <c r="F73" s="57" t="s">
        <v>5</v>
      </c>
      <c r="G73" s="84">
        <v>20</v>
      </c>
      <c r="H73" s="83">
        <v>41200</v>
      </c>
      <c r="I73" s="83">
        <f t="shared" si="1"/>
        <v>824000</v>
      </c>
    </row>
    <row r="74" spans="1:9" s="39" customFormat="1" ht="195" x14ac:dyDescent="0.25">
      <c r="A74" s="84">
        <v>70</v>
      </c>
      <c r="B74" s="84">
        <v>33141211</v>
      </c>
      <c r="C74" s="65" t="s">
        <v>731</v>
      </c>
      <c r="D74" s="58" t="s">
        <v>830</v>
      </c>
      <c r="E74" s="58" t="s">
        <v>831</v>
      </c>
      <c r="F74" s="7" t="s">
        <v>5</v>
      </c>
      <c r="G74" s="84">
        <v>5</v>
      </c>
      <c r="H74" s="83">
        <v>41300</v>
      </c>
      <c r="I74" s="83">
        <f t="shared" si="1"/>
        <v>206500</v>
      </c>
    </row>
    <row r="75" spans="1:9" s="39" customFormat="1" ht="195" x14ac:dyDescent="0.25">
      <c r="A75" s="84">
        <v>71</v>
      </c>
      <c r="B75" s="84">
        <v>33691162</v>
      </c>
      <c r="C75" s="65" t="s">
        <v>732</v>
      </c>
      <c r="D75" s="38" t="s">
        <v>832</v>
      </c>
      <c r="E75" s="38" t="s">
        <v>833</v>
      </c>
      <c r="F75" s="84" t="s">
        <v>36</v>
      </c>
      <c r="G75" s="84">
        <v>7</v>
      </c>
      <c r="H75" s="83">
        <v>49200</v>
      </c>
      <c r="I75" s="83">
        <f t="shared" si="1"/>
        <v>344400</v>
      </c>
    </row>
    <row r="76" spans="1:9" s="39" customFormat="1" ht="195" x14ac:dyDescent="0.25">
      <c r="A76" s="84">
        <v>72</v>
      </c>
      <c r="B76" s="84">
        <v>33691162</v>
      </c>
      <c r="C76" s="65" t="s">
        <v>733</v>
      </c>
      <c r="D76" s="38" t="s">
        <v>834</v>
      </c>
      <c r="E76" s="38" t="s">
        <v>835</v>
      </c>
      <c r="F76" s="84" t="s">
        <v>36</v>
      </c>
      <c r="G76" s="84">
        <v>1</v>
      </c>
      <c r="H76" s="83">
        <v>26900</v>
      </c>
      <c r="I76" s="83">
        <f t="shared" si="1"/>
        <v>26900</v>
      </c>
    </row>
    <row r="77" spans="1:9" s="39" customFormat="1" ht="210" x14ac:dyDescent="0.25">
      <c r="A77" s="84">
        <v>73</v>
      </c>
      <c r="B77" s="84">
        <v>33691162</v>
      </c>
      <c r="C77" s="65" t="s">
        <v>734</v>
      </c>
      <c r="D77" s="38" t="s">
        <v>840</v>
      </c>
      <c r="E77" s="38" t="s">
        <v>841</v>
      </c>
      <c r="F77" s="84" t="s">
        <v>36</v>
      </c>
      <c r="G77" s="84">
        <v>5</v>
      </c>
      <c r="H77" s="83">
        <v>46900</v>
      </c>
      <c r="I77" s="83">
        <f t="shared" si="1"/>
        <v>234500</v>
      </c>
    </row>
    <row r="78" spans="1:9" s="39" customFormat="1" ht="195" x14ac:dyDescent="0.25">
      <c r="A78" s="84">
        <v>74</v>
      </c>
      <c r="B78" s="84">
        <v>33691162</v>
      </c>
      <c r="C78" s="65" t="s">
        <v>735</v>
      </c>
      <c r="D78" s="38" t="s">
        <v>842</v>
      </c>
      <c r="E78" s="38" t="s">
        <v>843</v>
      </c>
      <c r="F78" s="84" t="s">
        <v>36</v>
      </c>
      <c r="G78" s="84">
        <v>1</v>
      </c>
      <c r="H78" s="83">
        <v>26900</v>
      </c>
      <c r="I78" s="83">
        <f t="shared" si="1"/>
        <v>26900</v>
      </c>
    </row>
    <row r="79" spans="1:9" s="39" customFormat="1" ht="195" x14ac:dyDescent="0.25">
      <c r="A79" s="84">
        <v>75</v>
      </c>
      <c r="B79" s="84">
        <v>33691162</v>
      </c>
      <c r="C79" s="65" t="s">
        <v>736</v>
      </c>
      <c r="D79" s="38" t="s">
        <v>844</v>
      </c>
      <c r="E79" s="38" t="s">
        <v>845</v>
      </c>
      <c r="F79" s="84" t="s">
        <v>36</v>
      </c>
      <c r="G79" s="84">
        <v>3</v>
      </c>
      <c r="H79" s="83">
        <v>105300</v>
      </c>
      <c r="I79" s="83">
        <f t="shared" si="1"/>
        <v>315900</v>
      </c>
    </row>
    <row r="80" spans="1:9" s="39" customFormat="1" ht="195" x14ac:dyDescent="0.25">
      <c r="A80" s="84">
        <v>76</v>
      </c>
      <c r="B80" s="84">
        <v>33691162</v>
      </c>
      <c r="C80" s="65" t="s">
        <v>737</v>
      </c>
      <c r="D80" s="38" t="s">
        <v>846</v>
      </c>
      <c r="E80" s="38" t="s">
        <v>847</v>
      </c>
      <c r="F80" s="84" t="s">
        <v>36</v>
      </c>
      <c r="G80" s="84">
        <v>1</v>
      </c>
      <c r="H80" s="83">
        <v>61000</v>
      </c>
      <c r="I80" s="83">
        <f t="shared" si="1"/>
        <v>61000</v>
      </c>
    </row>
    <row r="81" spans="1:9" s="39" customFormat="1" ht="195" x14ac:dyDescent="0.25">
      <c r="A81" s="84">
        <v>77</v>
      </c>
      <c r="B81" s="84">
        <v>33691162</v>
      </c>
      <c r="C81" s="65" t="s">
        <v>738</v>
      </c>
      <c r="D81" s="38" t="s">
        <v>848</v>
      </c>
      <c r="E81" s="38" t="s">
        <v>849</v>
      </c>
      <c r="F81" s="84" t="s">
        <v>36</v>
      </c>
      <c r="G81" s="84">
        <v>1</v>
      </c>
      <c r="H81" s="83">
        <v>93900</v>
      </c>
      <c r="I81" s="83">
        <f t="shared" si="1"/>
        <v>93900</v>
      </c>
    </row>
    <row r="82" spans="1:9" s="39" customFormat="1" ht="75" x14ac:dyDescent="0.25">
      <c r="A82" s="84">
        <v>78</v>
      </c>
      <c r="B82" s="84">
        <v>33691162</v>
      </c>
      <c r="C82" s="65" t="s">
        <v>973</v>
      </c>
      <c r="D82" s="38" t="s">
        <v>1047</v>
      </c>
      <c r="E82" s="38" t="s">
        <v>1046</v>
      </c>
      <c r="F82" s="84" t="s">
        <v>36</v>
      </c>
      <c r="G82" s="84">
        <v>1</v>
      </c>
      <c r="H82" s="83">
        <v>120000</v>
      </c>
      <c r="I82" s="83">
        <f t="shared" si="1"/>
        <v>120000</v>
      </c>
    </row>
    <row r="83" spans="1:9" s="39" customFormat="1" ht="195" x14ac:dyDescent="0.25">
      <c r="A83" s="84">
        <v>79</v>
      </c>
      <c r="B83" s="84">
        <v>33691162</v>
      </c>
      <c r="C83" s="65" t="s">
        <v>739</v>
      </c>
      <c r="D83" s="38" t="s">
        <v>838</v>
      </c>
      <c r="E83" s="38" t="s">
        <v>839</v>
      </c>
      <c r="F83" s="84" t="s">
        <v>36</v>
      </c>
      <c r="G83" s="84">
        <v>1</v>
      </c>
      <c r="H83" s="83">
        <v>128700</v>
      </c>
      <c r="I83" s="83">
        <f t="shared" si="1"/>
        <v>128700</v>
      </c>
    </row>
    <row r="84" spans="1:9" s="39" customFormat="1" ht="120" x14ac:dyDescent="0.25">
      <c r="A84" s="84">
        <v>80</v>
      </c>
      <c r="B84" s="84">
        <v>33691162</v>
      </c>
      <c r="C84" s="65" t="s">
        <v>740</v>
      </c>
      <c r="D84" s="38" t="s">
        <v>818</v>
      </c>
      <c r="E84" s="82" t="s">
        <v>819</v>
      </c>
      <c r="F84" s="84" t="s">
        <v>36</v>
      </c>
      <c r="G84" s="84">
        <v>15</v>
      </c>
      <c r="H84" s="83">
        <v>5000</v>
      </c>
      <c r="I84" s="83">
        <f t="shared" si="1"/>
        <v>75000</v>
      </c>
    </row>
    <row r="85" spans="1:9" s="39" customFormat="1" ht="90" x14ac:dyDescent="0.25">
      <c r="A85" s="84">
        <v>81</v>
      </c>
      <c r="B85" s="84">
        <v>33691162</v>
      </c>
      <c r="C85" s="65" t="s">
        <v>741</v>
      </c>
      <c r="D85" s="59" t="s">
        <v>836</v>
      </c>
      <c r="E85" s="59" t="s">
        <v>837</v>
      </c>
      <c r="F85" s="60" t="s">
        <v>5</v>
      </c>
      <c r="G85" s="84">
        <v>200</v>
      </c>
      <c r="H85" s="83">
        <v>600</v>
      </c>
      <c r="I85" s="83">
        <f t="shared" si="1"/>
        <v>120000</v>
      </c>
    </row>
    <row r="86" spans="1:9" s="39" customFormat="1" ht="60" x14ac:dyDescent="0.25">
      <c r="A86" s="84">
        <v>82</v>
      </c>
      <c r="B86" s="72">
        <v>33691422</v>
      </c>
      <c r="C86" s="65"/>
      <c r="D86" s="38" t="s">
        <v>1049</v>
      </c>
      <c r="E86" s="38" t="s">
        <v>1048</v>
      </c>
      <c r="F86" s="60" t="s">
        <v>5</v>
      </c>
      <c r="G86" s="84">
        <v>0.25</v>
      </c>
      <c r="H86" s="83">
        <v>40000</v>
      </c>
      <c r="I86" s="83">
        <f t="shared" si="1"/>
        <v>10000</v>
      </c>
    </row>
    <row r="87" spans="1:9" s="39" customFormat="1" ht="60" x14ac:dyDescent="0.25">
      <c r="A87" s="84">
        <v>83</v>
      </c>
      <c r="B87" s="84">
        <v>33141211</v>
      </c>
      <c r="C87" s="65" t="s">
        <v>979</v>
      </c>
      <c r="D87" s="79" t="s">
        <v>1050</v>
      </c>
      <c r="E87" s="79" t="s">
        <v>1051</v>
      </c>
      <c r="F87" s="66" t="s">
        <v>5</v>
      </c>
      <c r="G87" s="84">
        <v>500</v>
      </c>
      <c r="H87" s="83">
        <v>132</v>
      </c>
      <c r="I87" s="83">
        <f t="shared" si="1"/>
        <v>66000</v>
      </c>
    </row>
    <row r="88" spans="1:9" s="39" customFormat="1" ht="45" x14ac:dyDescent="0.25">
      <c r="A88" s="84">
        <v>84</v>
      </c>
      <c r="B88" s="84">
        <v>33141211</v>
      </c>
      <c r="C88" s="65" t="s">
        <v>980</v>
      </c>
      <c r="D88" s="67" t="s">
        <v>1052</v>
      </c>
      <c r="E88" s="80" t="s">
        <v>1053</v>
      </c>
      <c r="F88" s="68" t="s">
        <v>5</v>
      </c>
      <c r="G88" s="84">
        <v>100</v>
      </c>
      <c r="H88" s="83">
        <v>240</v>
      </c>
      <c r="I88" s="83">
        <f t="shared" si="1"/>
        <v>24000</v>
      </c>
    </row>
    <row r="89" spans="1:9" s="71" customFormat="1" ht="45" x14ac:dyDescent="0.3">
      <c r="A89" s="84">
        <v>85</v>
      </c>
      <c r="B89" s="84">
        <v>33141136</v>
      </c>
      <c r="C89" s="38" t="s">
        <v>981</v>
      </c>
      <c r="D89" s="82" t="s">
        <v>1054</v>
      </c>
      <c r="E89" s="82" t="s">
        <v>1055</v>
      </c>
      <c r="F89" s="84" t="s">
        <v>5</v>
      </c>
      <c r="G89" s="84">
        <v>100</v>
      </c>
      <c r="H89" s="83">
        <v>50</v>
      </c>
      <c r="I89" s="83">
        <f t="shared" si="1"/>
        <v>5000</v>
      </c>
    </row>
    <row r="90" spans="1:9" s="39" customFormat="1" ht="30" x14ac:dyDescent="0.25">
      <c r="A90" s="84">
        <v>86</v>
      </c>
      <c r="B90" s="84">
        <v>33141183</v>
      </c>
      <c r="C90" s="65" t="s">
        <v>983</v>
      </c>
      <c r="D90" s="82" t="s">
        <v>1058</v>
      </c>
      <c r="E90" s="82" t="s">
        <v>1060</v>
      </c>
      <c r="F90" s="84" t="s">
        <v>5</v>
      </c>
      <c r="G90" s="84">
        <v>20</v>
      </c>
      <c r="H90" s="83">
        <v>100</v>
      </c>
      <c r="I90" s="83">
        <f t="shared" si="1"/>
        <v>2000</v>
      </c>
    </row>
    <row r="91" spans="1:9" s="39" customFormat="1" ht="30" x14ac:dyDescent="0.25">
      <c r="A91" s="84">
        <v>87</v>
      </c>
      <c r="B91" s="84">
        <v>33141183</v>
      </c>
      <c r="C91" s="85" t="s">
        <v>984</v>
      </c>
      <c r="D91" s="82" t="s">
        <v>1059</v>
      </c>
      <c r="E91" s="82" t="s">
        <v>1061</v>
      </c>
      <c r="F91" s="84" t="s">
        <v>5</v>
      </c>
      <c r="G91" s="84">
        <v>30</v>
      </c>
      <c r="H91" s="83">
        <v>100</v>
      </c>
      <c r="I91" s="83">
        <f t="shared" si="1"/>
        <v>3000</v>
      </c>
    </row>
    <row r="92" spans="1:9" s="39" customFormat="1" ht="30" x14ac:dyDescent="0.25">
      <c r="A92" s="84">
        <v>88</v>
      </c>
      <c r="B92" s="84">
        <v>33141183</v>
      </c>
      <c r="C92" s="85" t="s">
        <v>985</v>
      </c>
      <c r="D92" s="82" t="s">
        <v>1062</v>
      </c>
      <c r="E92" s="82" t="s">
        <v>1063</v>
      </c>
      <c r="F92" s="84" t="s">
        <v>5</v>
      </c>
      <c r="G92" s="84">
        <v>30</v>
      </c>
      <c r="H92" s="83">
        <v>100</v>
      </c>
      <c r="I92" s="83">
        <f t="shared" si="1"/>
        <v>3000</v>
      </c>
    </row>
    <row r="93" spans="1:9" s="39" customFormat="1" ht="30" x14ac:dyDescent="0.25">
      <c r="A93" s="84">
        <v>89</v>
      </c>
      <c r="B93" s="84">
        <v>33141183</v>
      </c>
      <c r="C93" s="85" t="s">
        <v>986</v>
      </c>
      <c r="D93" s="82" t="s">
        <v>1064</v>
      </c>
      <c r="E93" s="82" t="s">
        <v>1065</v>
      </c>
      <c r="F93" s="84" t="s">
        <v>5</v>
      </c>
      <c r="G93" s="84">
        <v>100</v>
      </c>
      <c r="H93" s="83">
        <v>80</v>
      </c>
      <c r="I93" s="83">
        <f t="shared" si="1"/>
        <v>8000</v>
      </c>
    </row>
    <row r="94" spans="1:9" s="39" customFormat="1" ht="30" x14ac:dyDescent="0.25">
      <c r="A94" s="84">
        <v>90</v>
      </c>
      <c r="B94" s="84">
        <v>33141183</v>
      </c>
      <c r="C94" s="85" t="s">
        <v>987</v>
      </c>
      <c r="D94" s="82" t="s">
        <v>1056</v>
      </c>
      <c r="E94" s="82" t="s">
        <v>1057</v>
      </c>
      <c r="F94" s="84" t="s">
        <v>5</v>
      </c>
      <c r="G94" s="84">
        <v>640</v>
      </c>
      <c r="H94" s="83">
        <v>60</v>
      </c>
      <c r="I94" s="83">
        <f t="shared" si="1"/>
        <v>38400</v>
      </c>
    </row>
    <row r="95" spans="1:9" s="39" customFormat="1" ht="30" x14ac:dyDescent="0.25">
      <c r="A95" s="84">
        <v>91</v>
      </c>
      <c r="B95" s="84">
        <v>33141183</v>
      </c>
      <c r="C95" s="85" t="s">
        <v>982</v>
      </c>
      <c r="D95" s="82" t="s">
        <v>1066</v>
      </c>
      <c r="E95" s="82" t="s">
        <v>1067</v>
      </c>
      <c r="F95" s="84" t="s">
        <v>5</v>
      </c>
      <c r="G95" s="84">
        <v>330</v>
      </c>
      <c r="H95" s="83">
        <v>60</v>
      </c>
      <c r="I95" s="83">
        <f t="shared" si="1"/>
        <v>19800</v>
      </c>
    </row>
    <row r="96" spans="1:9" s="39" customFormat="1" ht="120" x14ac:dyDescent="0.25">
      <c r="A96" s="84">
        <v>92</v>
      </c>
      <c r="B96" s="84">
        <v>33141211</v>
      </c>
      <c r="C96" s="65" t="s">
        <v>988</v>
      </c>
      <c r="D96" s="17" t="s">
        <v>1068</v>
      </c>
      <c r="E96" s="81" t="s">
        <v>1069</v>
      </c>
      <c r="F96" s="68" t="s">
        <v>5</v>
      </c>
      <c r="G96" s="84">
        <v>500</v>
      </c>
      <c r="H96" s="83">
        <v>540</v>
      </c>
      <c r="I96" s="83">
        <f t="shared" si="1"/>
        <v>270000</v>
      </c>
    </row>
    <row r="97" spans="1:9" s="39" customFormat="1" ht="60" x14ac:dyDescent="0.25">
      <c r="A97" s="84">
        <v>93</v>
      </c>
      <c r="B97" s="84">
        <v>33661131</v>
      </c>
      <c r="C97" s="65" t="s">
        <v>651</v>
      </c>
      <c r="D97" s="38" t="s">
        <v>1071</v>
      </c>
      <c r="E97" s="38" t="s">
        <v>1070</v>
      </c>
      <c r="F97" s="68" t="s">
        <v>5</v>
      </c>
      <c r="G97" s="84">
        <v>240</v>
      </c>
      <c r="H97" s="83">
        <v>23</v>
      </c>
      <c r="I97" s="83">
        <f t="shared" si="1"/>
        <v>5520</v>
      </c>
    </row>
    <row r="98" spans="1:9" ht="75" x14ac:dyDescent="0.25">
      <c r="A98" s="84">
        <v>94</v>
      </c>
      <c r="B98" s="5">
        <v>33661120</v>
      </c>
      <c r="C98" s="38" t="s">
        <v>479</v>
      </c>
      <c r="D98" s="4" t="s">
        <v>1073</v>
      </c>
      <c r="E98" s="4" t="s">
        <v>1072</v>
      </c>
      <c r="F98" s="68" t="s">
        <v>5</v>
      </c>
      <c r="G98" s="5">
        <v>350</v>
      </c>
      <c r="H98" s="7">
        <v>450</v>
      </c>
      <c r="I98" s="83">
        <f t="shared" si="1"/>
        <v>157500</v>
      </c>
    </row>
    <row r="99" spans="1:9" s="39" customFormat="1" ht="270" x14ac:dyDescent="0.25">
      <c r="A99" s="84">
        <v>95</v>
      </c>
      <c r="B99" s="84">
        <v>33141137</v>
      </c>
      <c r="C99" s="65" t="s">
        <v>989</v>
      </c>
      <c r="D99" s="4" t="s">
        <v>1076</v>
      </c>
      <c r="E99" s="4" t="s">
        <v>1075</v>
      </c>
      <c r="F99" s="5" t="s">
        <v>5</v>
      </c>
      <c r="G99" s="84">
        <v>100</v>
      </c>
      <c r="H99" s="83">
        <v>30000</v>
      </c>
      <c r="I99" s="83">
        <f t="shared" si="1"/>
        <v>3000000</v>
      </c>
    </row>
    <row r="100" spans="1:9" s="39" customFormat="1" ht="285" x14ac:dyDescent="0.25">
      <c r="A100" s="84">
        <v>96</v>
      </c>
      <c r="B100" s="84">
        <v>33141137</v>
      </c>
      <c r="C100" s="65" t="s">
        <v>989</v>
      </c>
      <c r="D100" s="4" t="s">
        <v>1074</v>
      </c>
      <c r="E100" s="4" t="s">
        <v>1077</v>
      </c>
      <c r="F100" s="5" t="s">
        <v>5</v>
      </c>
      <c r="G100" s="84">
        <v>50</v>
      </c>
      <c r="H100" s="83">
        <v>30000</v>
      </c>
      <c r="I100" s="83">
        <f t="shared" si="1"/>
        <v>1500000</v>
      </c>
    </row>
    <row r="101" spans="1:9" s="39" customFormat="1" ht="285" x14ac:dyDescent="0.25">
      <c r="A101" s="84">
        <v>97</v>
      </c>
      <c r="B101" s="84">
        <v>33141137</v>
      </c>
      <c r="C101" s="65" t="s">
        <v>990</v>
      </c>
      <c r="D101" s="4" t="s">
        <v>1142</v>
      </c>
      <c r="E101" s="4" t="s">
        <v>1078</v>
      </c>
      <c r="F101" s="5" t="s">
        <v>5</v>
      </c>
      <c r="G101" s="84">
        <v>50</v>
      </c>
      <c r="H101" s="83">
        <v>30000</v>
      </c>
      <c r="I101" s="83">
        <f t="shared" si="1"/>
        <v>1500000</v>
      </c>
    </row>
    <row r="102" spans="1:9" s="39" customFormat="1" ht="120" x14ac:dyDescent="0.25">
      <c r="A102" s="84">
        <v>98</v>
      </c>
      <c r="B102" s="84">
        <v>33141211</v>
      </c>
      <c r="C102" s="65" t="s">
        <v>991</v>
      </c>
      <c r="D102" s="4" t="s">
        <v>1080</v>
      </c>
      <c r="E102" s="4" t="s">
        <v>1079</v>
      </c>
      <c r="F102" s="5" t="s">
        <v>5</v>
      </c>
      <c r="G102" s="84">
        <v>200</v>
      </c>
      <c r="H102" s="83">
        <v>2780</v>
      </c>
      <c r="I102" s="83">
        <f t="shared" si="1"/>
        <v>556000</v>
      </c>
    </row>
    <row r="103" spans="1:9" s="39" customFormat="1" ht="240" x14ac:dyDescent="0.25">
      <c r="A103" s="84">
        <v>99</v>
      </c>
      <c r="B103" s="84">
        <v>33141211</v>
      </c>
      <c r="C103" s="65" t="s">
        <v>992</v>
      </c>
      <c r="D103" s="38" t="s">
        <v>1082</v>
      </c>
      <c r="E103" s="38" t="s">
        <v>1081</v>
      </c>
      <c r="F103" s="5" t="s">
        <v>5</v>
      </c>
      <c r="G103" s="84">
        <v>5</v>
      </c>
      <c r="H103" s="83">
        <v>35000</v>
      </c>
      <c r="I103" s="83">
        <f t="shared" si="1"/>
        <v>175000</v>
      </c>
    </row>
    <row r="104" spans="1:9" s="39" customFormat="1" ht="75" x14ac:dyDescent="0.25">
      <c r="A104" s="84">
        <v>100</v>
      </c>
      <c r="B104" s="84">
        <v>33141211</v>
      </c>
      <c r="C104" s="65" t="s">
        <v>993</v>
      </c>
      <c r="D104" s="4" t="s">
        <v>1083</v>
      </c>
      <c r="E104" s="4" t="s">
        <v>1084</v>
      </c>
      <c r="F104" s="5" t="s">
        <v>5</v>
      </c>
      <c r="G104" s="84">
        <v>5000</v>
      </c>
      <c r="H104" s="83">
        <v>80</v>
      </c>
      <c r="I104" s="83">
        <f t="shared" si="1"/>
        <v>400000</v>
      </c>
    </row>
    <row r="105" spans="1:9" s="39" customFormat="1" ht="150" x14ac:dyDescent="0.25">
      <c r="A105" s="84">
        <v>101</v>
      </c>
      <c r="B105" s="73">
        <v>33111490</v>
      </c>
      <c r="C105" s="88" t="s">
        <v>995</v>
      </c>
      <c r="D105" s="38" t="s">
        <v>1086</v>
      </c>
      <c r="E105" s="38" t="s">
        <v>1085</v>
      </c>
      <c r="F105" s="5" t="s">
        <v>5</v>
      </c>
      <c r="G105" s="84">
        <v>20</v>
      </c>
      <c r="H105" s="83">
        <v>28000</v>
      </c>
      <c r="I105" s="83">
        <f t="shared" si="1"/>
        <v>560000</v>
      </c>
    </row>
    <row r="106" spans="1:9" s="39" customFormat="1" ht="62.25" customHeight="1" x14ac:dyDescent="0.25">
      <c r="A106" s="134">
        <v>102</v>
      </c>
      <c r="B106" s="135">
        <v>33161120</v>
      </c>
      <c r="C106" s="146" t="s">
        <v>994</v>
      </c>
      <c r="D106" s="135" t="s">
        <v>1117</v>
      </c>
      <c r="E106" s="38" t="s">
        <v>1118</v>
      </c>
      <c r="F106" s="134" t="s">
        <v>36</v>
      </c>
      <c r="G106" s="134">
        <v>1</v>
      </c>
      <c r="H106" s="137">
        <v>12500000</v>
      </c>
      <c r="I106" s="137">
        <f>G106*H106</f>
        <v>12500000</v>
      </c>
    </row>
    <row r="107" spans="1:9" s="39" customFormat="1" ht="45" x14ac:dyDescent="0.25">
      <c r="A107" s="134"/>
      <c r="B107" s="135"/>
      <c r="C107" s="146"/>
      <c r="D107" s="135"/>
      <c r="E107" s="38" t="s">
        <v>1119</v>
      </c>
      <c r="F107" s="134"/>
      <c r="G107" s="134"/>
      <c r="H107" s="137"/>
      <c r="I107" s="137"/>
    </row>
    <row r="108" spans="1:9" s="39" customFormat="1" ht="30" x14ac:dyDescent="0.25">
      <c r="A108" s="134"/>
      <c r="B108" s="135"/>
      <c r="C108" s="146"/>
      <c r="D108" s="135"/>
      <c r="E108" s="38" t="s">
        <v>1120</v>
      </c>
      <c r="F108" s="134"/>
      <c r="G108" s="134"/>
      <c r="H108" s="137"/>
      <c r="I108" s="137"/>
    </row>
    <row r="109" spans="1:9" s="39" customFormat="1" ht="30" x14ac:dyDescent="0.25">
      <c r="A109" s="134"/>
      <c r="B109" s="135"/>
      <c r="C109" s="146"/>
      <c r="D109" s="135"/>
      <c r="E109" s="38" t="s">
        <v>1121</v>
      </c>
      <c r="F109" s="134"/>
      <c r="G109" s="134"/>
      <c r="H109" s="137"/>
      <c r="I109" s="137"/>
    </row>
    <row r="110" spans="1:9" s="39" customFormat="1" x14ac:dyDescent="0.25">
      <c r="A110" s="134"/>
      <c r="B110" s="135"/>
      <c r="C110" s="146"/>
      <c r="D110" s="135"/>
      <c r="E110" s="38" t="s">
        <v>1122</v>
      </c>
      <c r="F110" s="134"/>
      <c r="G110" s="134"/>
      <c r="H110" s="137"/>
      <c r="I110" s="137"/>
    </row>
    <row r="111" spans="1:9" s="39" customFormat="1" x14ac:dyDescent="0.25">
      <c r="A111" s="134"/>
      <c r="B111" s="135"/>
      <c r="C111" s="146"/>
      <c r="D111" s="135"/>
      <c r="E111" s="38" t="s">
        <v>1123</v>
      </c>
      <c r="F111" s="134"/>
      <c r="G111" s="134"/>
      <c r="H111" s="137"/>
      <c r="I111" s="137"/>
    </row>
    <row r="112" spans="1:9" s="39" customFormat="1" x14ac:dyDescent="0.25">
      <c r="A112" s="134"/>
      <c r="B112" s="135"/>
      <c r="C112" s="146"/>
      <c r="D112" s="135"/>
      <c r="E112" s="38" t="s">
        <v>1124</v>
      </c>
      <c r="F112" s="134"/>
      <c r="G112" s="134"/>
      <c r="H112" s="137"/>
      <c r="I112" s="137"/>
    </row>
    <row r="113" spans="1:9" s="39" customFormat="1" ht="30" x14ac:dyDescent="0.25">
      <c r="A113" s="134"/>
      <c r="B113" s="135"/>
      <c r="C113" s="146"/>
      <c r="D113" s="135"/>
      <c r="E113" s="38" t="s">
        <v>1125</v>
      </c>
      <c r="F113" s="134"/>
      <c r="G113" s="134"/>
      <c r="H113" s="137"/>
      <c r="I113" s="137"/>
    </row>
    <row r="114" spans="1:9" s="39" customFormat="1" ht="45" x14ac:dyDescent="0.25">
      <c r="A114" s="134"/>
      <c r="B114" s="135"/>
      <c r="C114" s="146"/>
      <c r="D114" s="135"/>
      <c r="E114" s="38" t="s">
        <v>1126</v>
      </c>
      <c r="F114" s="134"/>
      <c r="G114" s="134"/>
      <c r="H114" s="137"/>
      <c r="I114" s="137"/>
    </row>
    <row r="115" spans="1:9" s="39" customFormat="1" ht="45" x14ac:dyDescent="0.25">
      <c r="A115" s="134"/>
      <c r="B115" s="135"/>
      <c r="C115" s="146"/>
      <c r="D115" s="135"/>
      <c r="E115" s="38" t="s">
        <v>1127</v>
      </c>
      <c r="F115" s="134"/>
      <c r="G115" s="134"/>
      <c r="H115" s="137"/>
      <c r="I115" s="137"/>
    </row>
    <row r="116" spans="1:9" s="39" customFormat="1" ht="45" x14ac:dyDescent="0.25">
      <c r="A116" s="134"/>
      <c r="B116" s="135"/>
      <c r="C116" s="146"/>
      <c r="D116" s="135"/>
      <c r="E116" s="38" t="s">
        <v>1128</v>
      </c>
      <c r="F116" s="134"/>
      <c r="G116" s="134"/>
      <c r="H116" s="137"/>
      <c r="I116" s="137"/>
    </row>
    <row r="117" spans="1:9" s="39" customFormat="1" ht="30" x14ac:dyDescent="0.25">
      <c r="A117" s="134"/>
      <c r="B117" s="135"/>
      <c r="C117" s="146"/>
      <c r="D117" s="135"/>
      <c r="E117" s="38" t="s">
        <v>1129</v>
      </c>
      <c r="F117" s="134"/>
      <c r="G117" s="134"/>
      <c r="H117" s="137"/>
      <c r="I117" s="137"/>
    </row>
    <row r="118" spans="1:9" s="39" customFormat="1" x14ac:dyDescent="0.25">
      <c r="A118" s="134"/>
      <c r="B118" s="135"/>
      <c r="C118" s="146"/>
      <c r="D118" s="135"/>
      <c r="E118" s="38" t="s">
        <v>1130</v>
      </c>
      <c r="F118" s="134"/>
      <c r="G118" s="134"/>
      <c r="H118" s="137"/>
      <c r="I118" s="137"/>
    </row>
    <row r="119" spans="1:9" s="39" customFormat="1" x14ac:dyDescent="0.25">
      <c r="A119" s="134"/>
      <c r="B119" s="135"/>
      <c r="C119" s="146"/>
      <c r="D119" s="135"/>
      <c r="E119" s="38" t="s">
        <v>1131</v>
      </c>
      <c r="F119" s="134"/>
      <c r="G119" s="134"/>
      <c r="H119" s="137"/>
      <c r="I119" s="137"/>
    </row>
    <row r="120" spans="1:9" s="39" customFormat="1" x14ac:dyDescent="0.25">
      <c r="A120" s="134"/>
      <c r="B120" s="135"/>
      <c r="C120" s="146"/>
      <c r="D120" s="135"/>
      <c r="E120" s="38" t="s">
        <v>1132</v>
      </c>
      <c r="F120" s="134"/>
      <c r="G120" s="134"/>
      <c r="H120" s="137"/>
      <c r="I120" s="137"/>
    </row>
    <row r="121" spans="1:9" s="39" customFormat="1" x14ac:dyDescent="0.25">
      <c r="A121" s="134"/>
      <c r="B121" s="135"/>
      <c r="C121" s="146"/>
      <c r="D121" s="135"/>
      <c r="E121" s="38" t="s">
        <v>1133</v>
      </c>
      <c r="F121" s="134"/>
      <c r="G121" s="134"/>
      <c r="H121" s="137"/>
      <c r="I121" s="137"/>
    </row>
    <row r="122" spans="1:9" s="39" customFormat="1" ht="30" x14ac:dyDescent="0.25">
      <c r="A122" s="134"/>
      <c r="B122" s="135"/>
      <c r="C122" s="146"/>
      <c r="D122" s="135"/>
      <c r="E122" s="38" t="s">
        <v>1134</v>
      </c>
      <c r="F122" s="134"/>
      <c r="G122" s="134"/>
      <c r="H122" s="137"/>
      <c r="I122" s="137"/>
    </row>
    <row r="123" spans="1:9" s="39" customFormat="1" ht="30" x14ac:dyDescent="0.25">
      <c r="A123" s="134"/>
      <c r="B123" s="135"/>
      <c r="C123" s="146"/>
      <c r="D123" s="135"/>
      <c r="E123" s="38" t="s">
        <v>1135</v>
      </c>
      <c r="F123" s="134"/>
      <c r="G123" s="134"/>
      <c r="H123" s="137"/>
      <c r="I123" s="137"/>
    </row>
    <row r="124" spans="1:9" s="39" customFormat="1" ht="255" x14ac:dyDescent="0.25">
      <c r="A124" s="134"/>
      <c r="B124" s="135"/>
      <c r="C124" s="146"/>
      <c r="D124" s="135"/>
      <c r="E124" s="38" t="s">
        <v>1145</v>
      </c>
      <c r="F124" s="134"/>
      <c r="G124" s="134"/>
      <c r="H124" s="137"/>
      <c r="I124" s="137"/>
    </row>
    <row r="125" spans="1:9" s="39" customFormat="1" ht="270" x14ac:dyDescent="0.25">
      <c r="A125" s="84">
        <v>103</v>
      </c>
      <c r="B125" s="84">
        <v>33161120</v>
      </c>
      <c r="C125" s="65" t="s">
        <v>996</v>
      </c>
      <c r="D125" s="38" t="s">
        <v>1087</v>
      </c>
      <c r="E125" s="38" t="s">
        <v>1146</v>
      </c>
      <c r="F125" s="5" t="s">
        <v>5</v>
      </c>
      <c r="G125" s="84">
        <v>1</v>
      </c>
      <c r="H125" s="83">
        <v>1300000</v>
      </c>
      <c r="I125" s="83">
        <f>G125*H125</f>
        <v>1300000</v>
      </c>
    </row>
    <row r="126" spans="1:9" s="39" customFormat="1" ht="255" x14ac:dyDescent="0.25">
      <c r="A126" s="84">
        <v>104</v>
      </c>
      <c r="B126" s="84">
        <v>33161120</v>
      </c>
      <c r="C126" s="65" t="s">
        <v>997</v>
      </c>
      <c r="D126" s="38" t="s">
        <v>1088</v>
      </c>
      <c r="E126" s="38" t="s">
        <v>1147</v>
      </c>
      <c r="F126" s="5" t="s">
        <v>5</v>
      </c>
      <c r="G126" s="84">
        <v>1</v>
      </c>
      <c r="H126" s="83">
        <v>1300000</v>
      </c>
      <c r="I126" s="83">
        <f t="shared" ref="I126:I132" si="2">G126*H126</f>
        <v>1300000</v>
      </c>
    </row>
    <row r="127" spans="1:9" s="39" customFormat="1" ht="270" x14ac:dyDescent="0.25">
      <c r="A127" s="84">
        <v>105</v>
      </c>
      <c r="B127" s="84">
        <v>33161120</v>
      </c>
      <c r="C127" s="38" t="s">
        <v>998</v>
      </c>
      <c r="D127" s="38" t="s">
        <v>1089</v>
      </c>
      <c r="E127" s="38" t="s">
        <v>1148</v>
      </c>
      <c r="F127" s="5" t="s">
        <v>5</v>
      </c>
      <c r="G127" s="84">
        <v>1</v>
      </c>
      <c r="H127" s="83">
        <v>1240000</v>
      </c>
      <c r="I127" s="83">
        <f t="shared" si="2"/>
        <v>1240000</v>
      </c>
    </row>
    <row r="128" spans="1:9" s="39" customFormat="1" ht="195" x14ac:dyDescent="0.25">
      <c r="A128" s="84">
        <v>106</v>
      </c>
      <c r="B128" s="84">
        <v>33161120</v>
      </c>
      <c r="C128" s="65" t="s">
        <v>999</v>
      </c>
      <c r="D128" s="38" t="s">
        <v>1090</v>
      </c>
      <c r="E128" s="38" t="s">
        <v>1149</v>
      </c>
      <c r="F128" s="5" t="s">
        <v>5</v>
      </c>
      <c r="G128" s="84">
        <v>5</v>
      </c>
      <c r="H128" s="83">
        <v>92000</v>
      </c>
      <c r="I128" s="83">
        <f t="shared" si="2"/>
        <v>460000</v>
      </c>
    </row>
    <row r="129" spans="1:9" s="39" customFormat="1" ht="405" x14ac:dyDescent="0.25">
      <c r="A129" s="84">
        <v>107</v>
      </c>
      <c r="B129" s="84">
        <v>33161120</v>
      </c>
      <c r="C129" s="65" t="s">
        <v>1000</v>
      </c>
      <c r="D129" s="38" t="s">
        <v>1091</v>
      </c>
      <c r="E129" s="38" t="s">
        <v>1150</v>
      </c>
      <c r="F129" s="5" t="s">
        <v>5</v>
      </c>
      <c r="G129" s="84">
        <v>1</v>
      </c>
      <c r="H129" s="83">
        <v>3400000</v>
      </c>
      <c r="I129" s="83">
        <f t="shared" si="2"/>
        <v>3400000</v>
      </c>
    </row>
    <row r="130" spans="1:9" s="39" customFormat="1" ht="195" x14ac:dyDescent="0.25">
      <c r="A130" s="84">
        <v>108</v>
      </c>
      <c r="B130" s="84">
        <v>33161120</v>
      </c>
      <c r="C130" s="85" t="s">
        <v>1001</v>
      </c>
      <c r="D130" s="38" t="s">
        <v>1092</v>
      </c>
      <c r="E130" s="38" t="s">
        <v>1151</v>
      </c>
      <c r="F130" s="5" t="s">
        <v>5</v>
      </c>
      <c r="G130" s="84">
        <v>1</v>
      </c>
      <c r="H130" s="83">
        <v>340000</v>
      </c>
      <c r="I130" s="83">
        <f t="shared" si="2"/>
        <v>340000</v>
      </c>
    </row>
    <row r="131" spans="1:9" s="39" customFormat="1" ht="120" x14ac:dyDescent="0.25">
      <c r="A131" s="84">
        <v>109</v>
      </c>
      <c r="B131" s="84">
        <v>33161120</v>
      </c>
      <c r="C131" s="85" t="s">
        <v>1002</v>
      </c>
      <c r="D131" s="38" t="s">
        <v>1093</v>
      </c>
      <c r="E131" s="38" t="s">
        <v>1152</v>
      </c>
      <c r="F131" s="5" t="s">
        <v>5</v>
      </c>
      <c r="G131" s="84">
        <v>2</v>
      </c>
      <c r="H131" s="83">
        <v>55000</v>
      </c>
      <c r="I131" s="83">
        <f t="shared" si="2"/>
        <v>110000</v>
      </c>
    </row>
    <row r="132" spans="1:9" s="39" customFormat="1" ht="180" x14ac:dyDescent="0.25">
      <c r="A132" s="84">
        <v>110</v>
      </c>
      <c r="B132" s="84">
        <v>33161120</v>
      </c>
      <c r="C132" s="85" t="s">
        <v>1003</v>
      </c>
      <c r="D132" s="38" t="s">
        <v>1094</v>
      </c>
      <c r="E132" s="38" t="s">
        <v>1153</v>
      </c>
      <c r="F132" s="38"/>
      <c r="G132" s="84">
        <v>2</v>
      </c>
      <c r="H132" s="83">
        <v>85000</v>
      </c>
      <c r="I132" s="83">
        <f t="shared" si="2"/>
        <v>170000</v>
      </c>
    </row>
    <row r="133" spans="1:9" s="39" customFormat="1" ht="30" customHeight="1" x14ac:dyDescent="0.25">
      <c r="A133" s="134">
        <v>111</v>
      </c>
      <c r="B133" s="135">
        <v>38511110</v>
      </c>
      <c r="C133" s="136" t="s">
        <v>1004</v>
      </c>
      <c r="D133" s="135" t="s">
        <v>1095</v>
      </c>
      <c r="E133" s="38" t="s">
        <v>1096</v>
      </c>
      <c r="F133" s="135" t="s">
        <v>36</v>
      </c>
      <c r="G133" s="134">
        <v>1</v>
      </c>
      <c r="H133" s="137">
        <v>7100000</v>
      </c>
      <c r="I133" s="137">
        <f>G133*H133</f>
        <v>7100000</v>
      </c>
    </row>
    <row r="134" spans="1:9" s="39" customFormat="1" x14ac:dyDescent="0.25">
      <c r="A134" s="134"/>
      <c r="B134" s="135"/>
      <c r="C134" s="136"/>
      <c r="D134" s="135"/>
      <c r="E134" s="38" t="s">
        <v>1097</v>
      </c>
      <c r="F134" s="135"/>
      <c r="G134" s="134"/>
      <c r="H134" s="137"/>
      <c r="I134" s="137"/>
    </row>
    <row r="135" spans="1:9" s="39" customFormat="1" x14ac:dyDescent="0.25">
      <c r="A135" s="134"/>
      <c r="B135" s="135"/>
      <c r="C135" s="136"/>
      <c r="D135" s="135"/>
      <c r="E135" s="38" t="s">
        <v>1098</v>
      </c>
      <c r="F135" s="135"/>
      <c r="G135" s="134"/>
      <c r="H135" s="137"/>
      <c r="I135" s="137"/>
    </row>
    <row r="136" spans="1:9" s="39" customFormat="1" x14ac:dyDescent="0.25">
      <c r="A136" s="134"/>
      <c r="B136" s="135"/>
      <c r="C136" s="136"/>
      <c r="D136" s="135"/>
      <c r="E136" s="38" t="s">
        <v>1099</v>
      </c>
      <c r="F136" s="135"/>
      <c r="G136" s="134"/>
      <c r="H136" s="137"/>
      <c r="I136" s="137"/>
    </row>
    <row r="137" spans="1:9" s="39" customFormat="1" x14ac:dyDescent="0.25">
      <c r="A137" s="134"/>
      <c r="B137" s="135"/>
      <c r="C137" s="136"/>
      <c r="D137" s="135"/>
      <c r="E137" s="42" t="s">
        <v>1100</v>
      </c>
      <c r="F137" s="135"/>
      <c r="G137" s="134"/>
      <c r="H137" s="137"/>
      <c r="I137" s="137"/>
    </row>
    <row r="138" spans="1:9" s="39" customFormat="1" x14ac:dyDescent="0.25">
      <c r="A138" s="134"/>
      <c r="B138" s="135"/>
      <c r="C138" s="136"/>
      <c r="D138" s="135"/>
      <c r="E138" s="38" t="s">
        <v>1101</v>
      </c>
      <c r="F138" s="135"/>
      <c r="G138" s="134"/>
      <c r="H138" s="137"/>
      <c r="I138" s="137"/>
    </row>
    <row r="139" spans="1:9" s="39" customFormat="1" x14ac:dyDescent="0.25">
      <c r="A139" s="134"/>
      <c r="B139" s="135"/>
      <c r="C139" s="136"/>
      <c r="D139" s="135"/>
      <c r="E139" s="38" t="s">
        <v>1102</v>
      </c>
      <c r="F139" s="135"/>
      <c r="G139" s="134"/>
      <c r="H139" s="137"/>
      <c r="I139" s="137"/>
    </row>
    <row r="140" spans="1:9" s="39" customFormat="1" x14ac:dyDescent="0.25">
      <c r="A140" s="134"/>
      <c r="B140" s="135"/>
      <c r="C140" s="136"/>
      <c r="D140" s="135"/>
      <c r="E140" s="38" t="s">
        <v>1103</v>
      </c>
      <c r="F140" s="135"/>
      <c r="G140" s="134"/>
      <c r="H140" s="137"/>
      <c r="I140" s="137"/>
    </row>
    <row r="141" spans="1:9" s="39" customFormat="1" ht="30" x14ac:dyDescent="0.25">
      <c r="A141" s="134"/>
      <c r="B141" s="135"/>
      <c r="C141" s="136"/>
      <c r="D141" s="135"/>
      <c r="E141" s="38" t="s">
        <v>1104</v>
      </c>
      <c r="F141" s="135"/>
      <c r="G141" s="134"/>
      <c r="H141" s="137"/>
      <c r="I141" s="137"/>
    </row>
    <row r="142" spans="1:9" s="39" customFormat="1" x14ac:dyDescent="0.25">
      <c r="A142" s="134"/>
      <c r="B142" s="135"/>
      <c r="C142" s="136"/>
      <c r="D142" s="135"/>
      <c r="E142" s="38" t="s">
        <v>1105</v>
      </c>
      <c r="F142" s="135"/>
      <c r="G142" s="134"/>
      <c r="H142" s="137"/>
      <c r="I142" s="137"/>
    </row>
    <row r="143" spans="1:9" s="39" customFormat="1" x14ac:dyDescent="0.25">
      <c r="A143" s="134"/>
      <c r="B143" s="135"/>
      <c r="C143" s="136"/>
      <c r="D143" s="135"/>
      <c r="E143" s="38" t="s">
        <v>1106</v>
      </c>
      <c r="F143" s="135"/>
      <c r="G143" s="134"/>
      <c r="H143" s="137"/>
      <c r="I143" s="137"/>
    </row>
    <row r="144" spans="1:9" s="39" customFormat="1" x14ac:dyDescent="0.25">
      <c r="A144" s="134"/>
      <c r="B144" s="135"/>
      <c r="C144" s="136"/>
      <c r="D144" s="135"/>
      <c r="E144" s="38" t="s">
        <v>1107</v>
      </c>
      <c r="F144" s="135"/>
      <c r="G144" s="134"/>
      <c r="H144" s="137"/>
      <c r="I144" s="137"/>
    </row>
    <row r="145" spans="1:9" s="39" customFormat="1" x14ac:dyDescent="0.25">
      <c r="A145" s="134"/>
      <c r="B145" s="135"/>
      <c r="C145" s="136"/>
      <c r="D145" s="135"/>
      <c r="E145" s="38" t="s">
        <v>1108</v>
      </c>
      <c r="F145" s="135"/>
      <c r="G145" s="134"/>
      <c r="H145" s="137"/>
      <c r="I145" s="137"/>
    </row>
    <row r="146" spans="1:9" s="39" customFormat="1" x14ac:dyDescent="0.25">
      <c r="A146" s="134"/>
      <c r="B146" s="135"/>
      <c r="C146" s="136"/>
      <c r="D146" s="135"/>
      <c r="E146" s="38" t="s">
        <v>1109</v>
      </c>
      <c r="F146" s="135"/>
      <c r="G146" s="134"/>
      <c r="H146" s="137"/>
      <c r="I146" s="137"/>
    </row>
    <row r="147" spans="1:9" s="39" customFormat="1" x14ac:dyDescent="0.25">
      <c r="A147" s="134"/>
      <c r="B147" s="135"/>
      <c r="C147" s="136"/>
      <c r="D147" s="135"/>
      <c r="E147" s="38" t="s">
        <v>1110</v>
      </c>
      <c r="F147" s="135"/>
      <c r="G147" s="134"/>
      <c r="H147" s="137"/>
      <c r="I147" s="137"/>
    </row>
    <row r="148" spans="1:9" s="39" customFormat="1" x14ac:dyDescent="0.25">
      <c r="A148" s="134"/>
      <c r="B148" s="135"/>
      <c r="C148" s="136"/>
      <c r="D148" s="135"/>
      <c r="E148" s="38" t="s">
        <v>1111</v>
      </c>
      <c r="F148" s="135"/>
      <c r="G148" s="134"/>
      <c r="H148" s="137"/>
      <c r="I148" s="137"/>
    </row>
    <row r="149" spans="1:9" s="39" customFormat="1" ht="30" x14ac:dyDescent="0.25">
      <c r="A149" s="134"/>
      <c r="B149" s="135"/>
      <c r="C149" s="136"/>
      <c r="D149" s="135"/>
      <c r="E149" s="38" t="s">
        <v>1112</v>
      </c>
      <c r="F149" s="135"/>
      <c r="G149" s="134"/>
      <c r="H149" s="137"/>
      <c r="I149" s="137"/>
    </row>
    <row r="150" spans="1:9" s="39" customFormat="1" ht="30" x14ac:dyDescent="0.25">
      <c r="A150" s="134"/>
      <c r="B150" s="135"/>
      <c r="C150" s="136"/>
      <c r="D150" s="135"/>
      <c r="E150" s="38" t="s">
        <v>1113</v>
      </c>
      <c r="F150" s="135"/>
      <c r="G150" s="134"/>
      <c r="H150" s="137"/>
      <c r="I150" s="137"/>
    </row>
    <row r="151" spans="1:9" s="39" customFormat="1" x14ac:dyDescent="0.25">
      <c r="A151" s="134"/>
      <c r="B151" s="135"/>
      <c r="C151" s="136"/>
      <c r="D151" s="135"/>
      <c r="E151" s="38" t="s">
        <v>1114</v>
      </c>
      <c r="F151" s="135"/>
      <c r="G151" s="134"/>
      <c r="H151" s="137"/>
      <c r="I151" s="137"/>
    </row>
    <row r="152" spans="1:9" s="39" customFormat="1" x14ac:dyDescent="0.25">
      <c r="A152" s="134"/>
      <c r="B152" s="135"/>
      <c r="C152" s="136"/>
      <c r="D152" s="135"/>
      <c r="E152" s="38" t="s">
        <v>1115</v>
      </c>
      <c r="F152" s="135"/>
      <c r="G152" s="134"/>
      <c r="H152" s="137"/>
      <c r="I152" s="137"/>
    </row>
    <row r="153" spans="1:9" s="39" customFormat="1" x14ac:dyDescent="0.25">
      <c r="A153" s="134"/>
      <c r="B153" s="135"/>
      <c r="C153" s="136"/>
      <c r="D153" s="135"/>
      <c r="E153" s="38" t="s">
        <v>1116</v>
      </c>
      <c r="F153" s="135"/>
      <c r="G153" s="134"/>
      <c r="H153" s="137"/>
      <c r="I153" s="137"/>
    </row>
    <row r="154" spans="1:9" s="39" customFormat="1" ht="105" x14ac:dyDescent="0.25">
      <c r="A154" s="134"/>
      <c r="B154" s="135"/>
      <c r="C154" s="136"/>
      <c r="D154" s="135"/>
      <c r="E154" s="38" t="s">
        <v>1154</v>
      </c>
      <c r="F154" s="135"/>
      <c r="G154" s="134"/>
      <c r="H154" s="137"/>
      <c r="I154" s="137"/>
    </row>
    <row r="155" spans="1:9" s="39" customFormat="1" ht="30" x14ac:dyDescent="0.25">
      <c r="A155" s="134"/>
      <c r="B155" s="135"/>
      <c r="C155" s="136"/>
      <c r="D155" s="135"/>
      <c r="E155" s="87" t="s">
        <v>1155</v>
      </c>
      <c r="F155" s="135"/>
      <c r="G155" s="134"/>
      <c r="H155" s="137"/>
      <c r="I155" s="137"/>
    </row>
    <row r="156" spans="1:9" ht="15" customHeight="1" x14ac:dyDescent="0.25">
      <c r="A156" s="4"/>
      <c r="B156" s="144" t="s">
        <v>679</v>
      </c>
      <c r="C156" s="144"/>
      <c r="D156" s="86"/>
      <c r="E156" s="5"/>
      <c r="F156" s="5"/>
      <c r="G156" s="7"/>
      <c r="H156" s="5"/>
      <c r="I156" s="43">
        <f>SUM(I5:I155)</f>
        <v>57927738.5</v>
      </c>
    </row>
    <row r="157" spans="1:9" s="61" customFormat="1" ht="57.75" customHeight="1" x14ac:dyDescent="0.25">
      <c r="A157" s="145" t="s">
        <v>1136</v>
      </c>
      <c r="B157" s="145"/>
      <c r="C157" s="145"/>
      <c r="D157" s="145"/>
      <c r="E157" s="145"/>
      <c r="F157" s="145"/>
      <c r="G157" s="145"/>
      <c r="H157" s="145"/>
      <c r="I157" s="145"/>
    </row>
    <row r="158" spans="1:9" s="61" customFormat="1" x14ac:dyDescent="0.25">
      <c r="A158" s="138" t="s">
        <v>1156</v>
      </c>
      <c r="B158" s="139"/>
      <c r="C158" s="139"/>
      <c r="D158" s="139"/>
      <c r="E158" s="139"/>
      <c r="F158" s="139"/>
      <c r="G158" s="139"/>
      <c r="H158" s="139"/>
      <c r="I158" s="140"/>
    </row>
    <row r="159" spans="1:9" s="61" customFormat="1" ht="42.75" customHeight="1" x14ac:dyDescent="0.25">
      <c r="A159" s="128" t="s">
        <v>1157</v>
      </c>
      <c r="B159" s="128"/>
      <c r="C159" s="128"/>
      <c r="D159" s="128"/>
      <c r="E159" s="128"/>
      <c r="F159" s="128"/>
      <c r="G159" s="128"/>
      <c r="H159" s="128"/>
      <c r="I159" s="128"/>
    </row>
    <row r="160" spans="1:9" s="61" customFormat="1" ht="42.75" customHeight="1" x14ac:dyDescent="0.25">
      <c r="A160" s="128" t="s">
        <v>1158</v>
      </c>
      <c r="B160" s="128"/>
      <c r="C160" s="128"/>
      <c r="D160" s="128"/>
      <c r="E160" s="128"/>
      <c r="F160" s="128"/>
      <c r="G160" s="128"/>
      <c r="H160" s="128"/>
      <c r="I160" s="128"/>
    </row>
    <row r="161" spans="1:10" s="61" customFormat="1" ht="42.75" customHeight="1" x14ac:dyDescent="0.25">
      <c r="A161" s="128" t="s">
        <v>1159</v>
      </c>
      <c r="B161" s="128"/>
      <c r="C161" s="128"/>
      <c r="D161" s="128"/>
      <c r="E161" s="128"/>
      <c r="F161" s="128"/>
      <c r="G161" s="128"/>
      <c r="H161" s="128"/>
      <c r="I161" s="128"/>
    </row>
    <row r="162" spans="1:10" s="61" customFormat="1" ht="223.5" customHeight="1" x14ac:dyDescent="0.25">
      <c r="A162" s="128" t="s">
        <v>1160</v>
      </c>
      <c r="B162" s="128"/>
      <c r="C162" s="128"/>
      <c r="D162" s="128"/>
      <c r="E162" s="128"/>
      <c r="F162" s="128"/>
      <c r="G162" s="128"/>
      <c r="H162" s="128"/>
      <c r="I162" s="128"/>
    </row>
    <row r="163" spans="1:10" s="61" customFormat="1" ht="105.75" customHeight="1" x14ac:dyDescent="0.25">
      <c r="A163" s="128" t="s">
        <v>1161</v>
      </c>
      <c r="B163" s="128"/>
      <c r="C163" s="128"/>
      <c r="D163" s="128"/>
      <c r="E163" s="128"/>
      <c r="F163" s="128"/>
      <c r="G163" s="128"/>
      <c r="H163" s="128"/>
      <c r="I163" s="128"/>
    </row>
    <row r="164" spans="1:10" s="61" customFormat="1" x14ac:dyDescent="0.25">
      <c r="A164" s="130" t="s">
        <v>1137</v>
      </c>
      <c r="B164" s="130"/>
      <c r="C164" s="130"/>
      <c r="D164" s="130"/>
      <c r="E164" s="130"/>
      <c r="F164" s="130"/>
      <c r="G164" s="130"/>
      <c r="H164" s="130"/>
      <c r="I164" s="130"/>
    </row>
    <row r="165" spans="1:10" s="45" customFormat="1" ht="54.75" customHeight="1" x14ac:dyDescent="0.25">
      <c r="A165" s="130" t="s">
        <v>680</v>
      </c>
      <c r="B165" s="130"/>
      <c r="C165" s="130"/>
      <c r="D165" s="130"/>
      <c r="E165" s="130"/>
      <c r="F165" s="130"/>
      <c r="G165" s="130"/>
      <c r="H165" s="130"/>
      <c r="I165" s="130"/>
    </row>
    <row r="166" spans="1:10" s="45" customFormat="1" ht="38.25" customHeight="1" x14ac:dyDescent="0.25">
      <c r="A166" s="148" t="s">
        <v>1138</v>
      </c>
      <c r="B166" s="149"/>
      <c r="C166" s="149"/>
      <c r="D166" s="149"/>
      <c r="E166" s="149"/>
      <c r="F166" s="149"/>
      <c r="G166" s="149"/>
      <c r="H166" s="149"/>
      <c r="I166" s="149"/>
    </row>
    <row r="167" spans="1:10" s="45" customFormat="1" ht="33" customHeight="1" x14ac:dyDescent="0.25">
      <c r="A167" s="130" t="s">
        <v>1139</v>
      </c>
      <c r="B167" s="130"/>
      <c r="C167" s="130"/>
      <c r="D167" s="130"/>
      <c r="E167" s="130"/>
      <c r="F167" s="130"/>
      <c r="G167" s="130"/>
      <c r="H167" s="130"/>
      <c r="I167" s="130"/>
    </row>
    <row r="168" spans="1:10" s="54" customFormat="1" ht="33.75" customHeight="1" x14ac:dyDescent="0.25">
      <c r="A168" s="130" t="s">
        <v>1140</v>
      </c>
      <c r="B168" s="130"/>
      <c r="C168" s="130"/>
      <c r="D168" s="130"/>
      <c r="E168" s="130"/>
      <c r="F168" s="130"/>
      <c r="G168" s="130"/>
      <c r="H168" s="130"/>
      <c r="I168" s="130"/>
    </row>
    <row r="169" spans="1:10" s="54" customFormat="1" ht="21.75" customHeight="1" x14ac:dyDescent="0.25">
      <c r="A169" s="128" t="s">
        <v>1141</v>
      </c>
      <c r="B169" s="128"/>
      <c r="C169" s="128"/>
      <c r="D169" s="128"/>
      <c r="E169" s="128"/>
      <c r="F169" s="128"/>
      <c r="G169" s="128"/>
      <c r="H169" s="128"/>
      <c r="I169" s="128"/>
    </row>
    <row r="170" spans="1:10" s="54" customFormat="1" ht="24" customHeight="1" x14ac:dyDescent="0.25">
      <c r="A170" s="150" t="s">
        <v>1164</v>
      </c>
      <c r="B170" s="150"/>
      <c r="C170" s="150"/>
      <c r="D170" s="150"/>
      <c r="E170" s="150"/>
      <c r="F170" s="150"/>
      <c r="G170" s="150"/>
      <c r="H170" s="150"/>
      <c r="I170" s="150"/>
    </row>
    <row r="171" spans="1:10" s="54" customFormat="1" ht="170.25" customHeight="1" x14ac:dyDescent="0.25">
      <c r="A171" s="147" t="s">
        <v>1165</v>
      </c>
      <c r="B171" s="147"/>
      <c r="C171" s="147"/>
      <c r="D171" s="147"/>
      <c r="E171" s="147"/>
      <c r="F171" s="147"/>
      <c r="G171" s="147"/>
      <c r="H171" s="147"/>
      <c r="I171" s="147"/>
      <c r="J171" s="89" t="s">
        <v>1163</v>
      </c>
    </row>
    <row r="172" spans="1:10" customFormat="1" ht="62.25" customHeight="1" x14ac:dyDescent="0.25">
      <c r="A172" s="37"/>
      <c r="B172" s="40"/>
      <c r="C172" s="39"/>
      <c r="D172" s="39"/>
      <c r="E172" s="40"/>
      <c r="F172" s="40"/>
      <c r="G172" s="41"/>
      <c r="H172" s="40"/>
      <c r="I172" s="37"/>
    </row>
    <row r="174" spans="1:10" x14ac:dyDescent="0.25">
      <c r="H174" s="41"/>
    </row>
  </sheetData>
  <mergeCells count="37">
    <mergeCell ref="A171:I171"/>
    <mergeCell ref="A166:I166"/>
    <mergeCell ref="A167:I167"/>
    <mergeCell ref="A168:I168"/>
    <mergeCell ref="A169:I169"/>
    <mergeCell ref="A170:I170"/>
    <mergeCell ref="A165:I165"/>
    <mergeCell ref="A1:B1"/>
    <mergeCell ref="C1:G1"/>
    <mergeCell ref="A2:B2"/>
    <mergeCell ref="C2:G2"/>
    <mergeCell ref="B3:I3"/>
    <mergeCell ref="B156:C156"/>
    <mergeCell ref="A157:I157"/>
    <mergeCell ref="A159:I159"/>
    <mergeCell ref="A163:I163"/>
    <mergeCell ref="A164:I164"/>
    <mergeCell ref="A106:A124"/>
    <mergeCell ref="B106:B124"/>
    <mergeCell ref="C106:C124"/>
    <mergeCell ref="H133:H155"/>
    <mergeCell ref="G106:G124"/>
    <mergeCell ref="H106:H124"/>
    <mergeCell ref="I106:I124"/>
    <mergeCell ref="D106:D124"/>
    <mergeCell ref="F106:F124"/>
    <mergeCell ref="A158:I158"/>
    <mergeCell ref="A160:I160"/>
    <mergeCell ref="A161:I161"/>
    <mergeCell ref="A162:I162"/>
    <mergeCell ref="A133:A155"/>
    <mergeCell ref="B133:B155"/>
    <mergeCell ref="C133:C155"/>
    <mergeCell ref="G133:G155"/>
    <mergeCell ref="I133:I155"/>
    <mergeCell ref="D133:D155"/>
    <mergeCell ref="F133:F155"/>
  </mergeCells>
  <pageMargins left="0.7" right="0.7" top="0.75" bottom="0.75" header="0.3" footer="0.3"/>
  <pageSetup paperSize="9" scale="88"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W157"/>
  <sheetViews>
    <sheetView workbookViewId="0">
      <selection activeCell="E15" sqref="E15"/>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67.5703125" style="2" customWidth="1"/>
    <col min="6" max="6" width="9.140625" style="1"/>
    <col min="7" max="7" width="9.85546875" style="6" bestFit="1" customWidth="1"/>
    <col min="8" max="8" width="9.28515625" style="2" bestFit="1" customWidth="1"/>
    <col min="9" max="9" width="14.5703125" style="1" customWidth="1"/>
    <col min="10" max="10" width="15.140625" style="1" customWidth="1"/>
    <col min="11" max="11" width="17.28515625" style="23" hidden="1" customWidth="1"/>
    <col min="12" max="12" width="57.5703125" style="23" hidden="1" customWidth="1"/>
    <col min="13" max="13" width="3.85546875" style="23" hidden="1" customWidth="1"/>
    <col min="14" max="14" width="9" style="23" hidden="1" customWidth="1"/>
    <col min="15" max="16" width="0" style="1" hidden="1" customWidth="1"/>
    <col min="17" max="17" width="9.28515625" style="1" hidden="1" customWidth="1"/>
    <col min="18" max="18" width="16" style="1" hidden="1" customWidth="1"/>
    <col min="19" max="19" width="12.140625" style="1" hidden="1" customWidth="1"/>
    <col min="20" max="20" width="17.28515625" style="1" hidden="1" customWidth="1"/>
    <col min="21" max="21" width="0" style="1" hidden="1" customWidth="1"/>
    <col min="22" max="22" width="13.42578125" style="1" hidden="1" customWidth="1"/>
    <col min="23" max="23" width="13.42578125" style="1" bestFit="1" customWidth="1"/>
    <col min="24" max="16384" width="9.140625" style="1"/>
  </cols>
  <sheetData>
    <row r="1" spans="1:22" ht="102" x14ac:dyDescent="0.3">
      <c r="A1" s="8" t="s">
        <v>645</v>
      </c>
      <c r="B1" s="8" t="s">
        <v>637</v>
      </c>
      <c r="C1" s="8" t="s">
        <v>638</v>
      </c>
      <c r="D1" s="8" t="s">
        <v>0</v>
      </c>
      <c r="E1" s="8" t="s">
        <v>639</v>
      </c>
      <c r="F1" s="8" t="s">
        <v>1</v>
      </c>
      <c r="G1" s="9" t="s">
        <v>2</v>
      </c>
      <c r="H1" s="8" t="s">
        <v>640</v>
      </c>
      <c r="I1" s="8" t="s">
        <v>641</v>
      </c>
      <c r="J1" s="8" t="s">
        <v>642</v>
      </c>
      <c r="Q1" s="27" t="s">
        <v>657</v>
      </c>
      <c r="R1" s="27" t="s">
        <v>658</v>
      </c>
      <c r="S1" s="27" t="s">
        <v>659</v>
      </c>
      <c r="T1" s="27" t="s">
        <v>660</v>
      </c>
    </row>
    <row r="2" spans="1:22" ht="101.25" hidden="1" customHeight="1" x14ac:dyDescent="0.3">
      <c r="A2" s="5">
        <v>3</v>
      </c>
      <c r="B2" s="4">
        <v>33651112</v>
      </c>
      <c r="C2" s="28" t="s">
        <v>7</v>
      </c>
      <c r="D2" s="5" t="s">
        <v>3</v>
      </c>
      <c r="E2" s="15" t="s">
        <v>8</v>
      </c>
      <c r="F2" s="5" t="s">
        <v>4</v>
      </c>
      <c r="G2" s="7">
        <v>1650</v>
      </c>
      <c r="H2" s="5">
        <v>170</v>
      </c>
      <c r="I2" s="4">
        <v>200</v>
      </c>
      <c r="J2" s="7">
        <f t="shared" ref="J2:J33" si="0">I2*G2</f>
        <v>330000</v>
      </c>
      <c r="K2" s="24" t="s">
        <v>9</v>
      </c>
      <c r="L2" s="24" t="s">
        <v>10</v>
      </c>
      <c r="M2" s="24" t="s">
        <v>5</v>
      </c>
      <c r="Q2" s="26">
        <v>0</v>
      </c>
      <c r="R2" s="26">
        <f t="shared" ref="R2:R33" si="1">Q2*G2</f>
        <v>0</v>
      </c>
      <c r="S2" s="26">
        <v>200</v>
      </c>
      <c r="T2" s="26">
        <f t="shared" ref="T2:T33" si="2">S2*G2</f>
        <v>330000</v>
      </c>
      <c r="V2" s="1">
        <f t="shared" ref="V2:V65" si="3">I2-Q2-S2</f>
        <v>0</v>
      </c>
    </row>
    <row r="3" spans="1:22" ht="101.25" hidden="1" customHeight="1" x14ac:dyDescent="0.3">
      <c r="A3" s="5">
        <v>5</v>
      </c>
      <c r="B3" s="4">
        <v>33611120</v>
      </c>
      <c r="C3" s="28" t="s">
        <v>12</v>
      </c>
      <c r="D3" s="5" t="s">
        <v>3</v>
      </c>
      <c r="E3" s="15" t="s">
        <v>13</v>
      </c>
      <c r="F3" s="5" t="s">
        <v>4</v>
      </c>
      <c r="G3" s="7">
        <v>356</v>
      </c>
      <c r="H3" s="5">
        <v>6750</v>
      </c>
      <c r="I3" s="4">
        <v>3000</v>
      </c>
      <c r="J3" s="7">
        <f t="shared" si="0"/>
        <v>1068000</v>
      </c>
      <c r="K3" s="24" t="s">
        <v>14</v>
      </c>
      <c r="L3" s="24" t="s">
        <v>15</v>
      </c>
      <c r="M3" s="24" t="s">
        <v>5</v>
      </c>
      <c r="N3" s="23" t="s">
        <v>16</v>
      </c>
      <c r="Q3" s="26">
        <v>0</v>
      </c>
      <c r="R3" s="26">
        <f t="shared" si="1"/>
        <v>0</v>
      </c>
      <c r="S3" s="26">
        <v>3000</v>
      </c>
      <c r="T3" s="26">
        <f t="shared" si="2"/>
        <v>1068000</v>
      </c>
      <c r="V3" s="1">
        <f t="shared" si="3"/>
        <v>0</v>
      </c>
    </row>
    <row r="4" spans="1:22" ht="101.25" hidden="1" customHeight="1" x14ac:dyDescent="0.3">
      <c r="A4" s="5">
        <v>6</v>
      </c>
      <c r="B4" s="4">
        <v>33651212</v>
      </c>
      <c r="C4" s="28" t="s">
        <v>17</v>
      </c>
      <c r="D4" s="5" t="s">
        <v>3</v>
      </c>
      <c r="E4" s="15" t="s">
        <v>646</v>
      </c>
      <c r="F4" s="5" t="s">
        <v>4</v>
      </c>
      <c r="G4" s="7">
        <v>3000</v>
      </c>
      <c r="H4" s="5">
        <v>50</v>
      </c>
      <c r="I4" s="4">
        <v>100</v>
      </c>
      <c r="J4" s="7">
        <f t="shared" si="0"/>
        <v>300000</v>
      </c>
      <c r="K4" s="24"/>
      <c r="L4" s="24"/>
      <c r="M4" s="24"/>
      <c r="Q4" s="26">
        <v>100</v>
      </c>
      <c r="R4" s="26">
        <f t="shared" si="1"/>
        <v>300000</v>
      </c>
      <c r="S4" s="26">
        <v>0</v>
      </c>
      <c r="T4" s="26">
        <f t="shared" si="2"/>
        <v>0</v>
      </c>
      <c r="V4" s="1">
        <f t="shared" si="3"/>
        <v>0</v>
      </c>
    </row>
    <row r="5" spans="1:22" ht="101.25" hidden="1" customHeight="1" x14ac:dyDescent="0.3">
      <c r="A5" s="5">
        <v>7</v>
      </c>
      <c r="B5" s="4">
        <v>33691176</v>
      </c>
      <c r="C5" s="28" t="s">
        <v>18</v>
      </c>
      <c r="D5" s="5" t="s">
        <v>3</v>
      </c>
      <c r="E5" s="15" t="s">
        <v>647</v>
      </c>
      <c r="F5" s="5" t="s">
        <v>4</v>
      </c>
      <c r="G5" s="7">
        <v>840</v>
      </c>
      <c r="H5" s="5">
        <v>700</v>
      </c>
      <c r="I5" s="4">
        <v>700</v>
      </c>
      <c r="J5" s="7">
        <f t="shared" si="0"/>
        <v>588000</v>
      </c>
      <c r="K5" s="24"/>
      <c r="L5" s="24"/>
      <c r="M5" s="24"/>
      <c r="Q5" s="26">
        <v>650</v>
      </c>
      <c r="R5" s="26">
        <f t="shared" si="1"/>
        <v>546000</v>
      </c>
      <c r="S5" s="26">
        <v>50</v>
      </c>
      <c r="T5" s="26">
        <f t="shared" si="2"/>
        <v>42000</v>
      </c>
      <c r="V5" s="1">
        <f t="shared" si="3"/>
        <v>0</v>
      </c>
    </row>
    <row r="6" spans="1:22" ht="101.25" hidden="1" customHeight="1" x14ac:dyDescent="0.3">
      <c r="A6" s="5">
        <v>10</v>
      </c>
      <c r="B6" s="4">
        <v>33661159</v>
      </c>
      <c r="C6" s="28" t="s">
        <v>21</v>
      </c>
      <c r="D6" s="5" t="s">
        <v>3</v>
      </c>
      <c r="E6" s="15" t="s">
        <v>22</v>
      </c>
      <c r="F6" s="5" t="s">
        <v>4</v>
      </c>
      <c r="G6" s="7">
        <v>92</v>
      </c>
      <c r="H6" s="5">
        <v>100</v>
      </c>
      <c r="I6" s="4">
        <v>150</v>
      </c>
      <c r="J6" s="7">
        <f t="shared" si="0"/>
        <v>13800</v>
      </c>
      <c r="K6" s="24" t="s">
        <v>23</v>
      </c>
      <c r="L6" s="24" t="s">
        <v>24</v>
      </c>
      <c r="M6" s="24" t="s">
        <v>5</v>
      </c>
      <c r="Q6" s="26">
        <v>150</v>
      </c>
      <c r="R6" s="26">
        <f t="shared" si="1"/>
        <v>13800</v>
      </c>
      <c r="S6" s="26">
        <v>0</v>
      </c>
      <c r="T6" s="26">
        <f t="shared" si="2"/>
        <v>0</v>
      </c>
      <c r="V6" s="1">
        <f t="shared" si="3"/>
        <v>0</v>
      </c>
    </row>
    <row r="7" spans="1:22" ht="101.25" hidden="1" customHeight="1" x14ac:dyDescent="0.3">
      <c r="A7" s="5">
        <v>11</v>
      </c>
      <c r="B7" s="4">
        <v>33671135</v>
      </c>
      <c r="C7" s="28" t="s">
        <v>25</v>
      </c>
      <c r="D7" s="5" t="s">
        <v>3</v>
      </c>
      <c r="E7" s="15" t="s">
        <v>26</v>
      </c>
      <c r="F7" s="5" t="s">
        <v>4</v>
      </c>
      <c r="G7" s="7">
        <v>86</v>
      </c>
      <c r="H7" s="5">
        <v>400</v>
      </c>
      <c r="I7" s="4">
        <v>400</v>
      </c>
      <c r="J7" s="7">
        <f t="shared" si="0"/>
        <v>34400</v>
      </c>
      <c r="K7" s="24" t="s">
        <v>27</v>
      </c>
      <c r="L7" s="24" t="s">
        <v>28</v>
      </c>
      <c r="M7" s="24" t="s">
        <v>5</v>
      </c>
      <c r="Q7" s="26">
        <v>400</v>
      </c>
      <c r="R7" s="26">
        <f t="shared" si="1"/>
        <v>34400</v>
      </c>
      <c r="S7" s="26">
        <v>0</v>
      </c>
      <c r="T7" s="26">
        <f t="shared" si="2"/>
        <v>0</v>
      </c>
      <c r="V7" s="1">
        <f t="shared" si="3"/>
        <v>0</v>
      </c>
    </row>
    <row r="8" spans="1:22" ht="101.25" hidden="1" customHeight="1" x14ac:dyDescent="0.3">
      <c r="A8" s="5">
        <v>13</v>
      </c>
      <c r="B8" s="4">
        <v>33691176</v>
      </c>
      <c r="C8" s="28" t="s">
        <v>30</v>
      </c>
      <c r="D8" s="5" t="s">
        <v>3</v>
      </c>
      <c r="E8" s="15" t="s">
        <v>31</v>
      </c>
      <c r="F8" s="5" t="s">
        <v>4</v>
      </c>
      <c r="G8" s="7">
        <v>90000</v>
      </c>
      <c r="H8" s="5">
        <v>1</v>
      </c>
      <c r="I8" s="4">
        <v>1</v>
      </c>
      <c r="J8" s="7">
        <f t="shared" si="0"/>
        <v>90000</v>
      </c>
      <c r="K8" s="24" t="s">
        <v>32</v>
      </c>
      <c r="L8" s="24" t="s">
        <v>33</v>
      </c>
      <c r="M8" s="24" t="s">
        <v>5</v>
      </c>
      <c r="N8" s="23" t="s">
        <v>34</v>
      </c>
      <c r="Q8" s="26">
        <v>1</v>
      </c>
      <c r="R8" s="26">
        <f t="shared" si="1"/>
        <v>90000</v>
      </c>
      <c r="S8" s="26"/>
      <c r="T8" s="26">
        <f t="shared" si="2"/>
        <v>0</v>
      </c>
      <c r="V8" s="1">
        <f t="shared" si="3"/>
        <v>0</v>
      </c>
    </row>
    <row r="9" spans="1:22" ht="101.25" hidden="1" customHeight="1" x14ac:dyDescent="0.3">
      <c r="A9" s="5">
        <v>14</v>
      </c>
      <c r="B9" s="4">
        <v>33691138</v>
      </c>
      <c r="C9" s="28" t="s">
        <v>35</v>
      </c>
      <c r="D9" s="5" t="s">
        <v>3</v>
      </c>
      <c r="E9" s="15" t="s">
        <v>648</v>
      </c>
      <c r="F9" s="5" t="s">
        <v>4</v>
      </c>
      <c r="G9" s="7">
        <v>276</v>
      </c>
      <c r="H9" s="5">
        <v>6000</v>
      </c>
      <c r="I9" s="4">
        <v>9000</v>
      </c>
      <c r="J9" s="7">
        <f t="shared" si="0"/>
        <v>2484000</v>
      </c>
      <c r="K9" s="24"/>
      <c r="L9" s="24"/>
      <c r="M9" s="24"/>
      <c r="Q9" s="26">
        <v>1500</v>
      </c>
      <c r="R9" s="26">
        <f t="shared" si="1"/>
        <v>414000</v>
      </c>
      <c r="S9" s="26">
        <v>7500</v>
      </c>
      <c r="T9" s="26">
        <f t="shared" si="2"/>
        <v>2070000</v>
      </c>
      <c r="V9" s="1">
        <f t="shared" si="3"/>
        <v>0</v>
      </c>
    </row>
    <row r="10" spans="1:22" ht="101.25" hidden="1" customHeight="1" x14ac:dyDescent="0.3">
      <c r="A10" s="5">
        <v>18</v>
      </c>
      <c r="B10" s="4" t="s">
        <v>37</v>
      </c>
      <c r="C10" s="28" t="s">
        <v>38</v>
      </c>
      <c r="D10" s="5" t="s">
        <v>3</v>
      </c>
      <c r="E10" s="15"/>
      <c r="F10" s="5" t="s">
        <v>4</v>
      </c>
      <c r="G10" s="7">
        <v>2690</v>
      </c>
      <c r="H10" s="5">
        <v>110</v>
      </c>
      <c r="I10" s="4">
        <v>110</v>
      </c>
      <c r="J10" s="7">
        <f t="shared" si="0"/>
        <v>295900</v>
      </c>
      <c r="K10" s="24"/>
      <c r="L10" s="24"/>
      <c r="M10" s="24"/>
      <c r="P10" s="1" t="s">
        <v>39</v>
      </c>
      <c r="Q10" s="26">
        <v>0</v>
      </c>
      <c r="R10" s="26">
        <f t="shared" si="1"/>
        <v>0</v>
      </c>
      <c r="S10" s="26">
        <v>110</v>
      </c>
      <c r="T10" s="26">
        <f t="shared" si="2"/>
        <v>295900</v>
      </c>
      <c r="V10" s="1">
        <f t="shared" si="3"/>
        <v>0</v>
      </c>
    </row>
    <row r="11" spans="1:22" ht="101.25" hidden="1" customHeight="1" x14ac:dyDescent="0.3">
      <c r="A11" s="5">
        <v>19</v>
      </c>
      <c r="B11" s="4">
        <v>33661127</v>
      </c>
      <c r="C11" s="28" t="s">
        <v>40</v>
      </c>
      <c r="D11" s="5" t="s">
        <v>3</v>
      </c>
      <c r="E11" s="15"/>
      <c r="F11" s="5" t="s">
        <v>4</v>
      </c>
      <c r="G11" s="7">
        <v>20</v>
      </c>
      <c r="H11" s="5">
        <v>400</v>
      </c>
      <c r="I11" s="4">
        <v>800</v>
      </c>
      <c r="J11" s="7">
        <f t="shared" si="0"/>
        <v>16000</v>
      </c>
      <c r="K11" s="24"/>
      <c r="L11" s="24"/>
      <c r="M11" s="24"/>
      <c r="Q11" s="26">
        <v>600</v>
      </c>
      <c r="R11" s="26">
        <f t="shared" si="1"/>
        <v>12000</v>
      </c>
      <c r="S11" s="26">
        <v>200</v>
      </c>
      <c r="T11" s="26">
        <f t="shared" si="2"/>
        <v>4000</v>
      </c>
      <c r="V11" s="1">
        <f t="shared" si="3"/>
        <v>0</v>
      </c>
    </row>
    <row r="12" spans="1:22" ht="101.25" hidden="1" customHeight="1" x14ac:dyDescent="0.3">
      <c r="A12" s="5">
        <v>21</v>
      </c>
      <c r="B12" s="4">
        <v>33691170</v>
      </c>
      <c r="C12" s="28" t="s">
        <v>41</v>
      </c>
      <c r="D12" s="5" t="s">
        <v>3</v>
      </c>
      <c r="E12" s="15" t="s">
        <v>42</v>
      </c>
      <c r="F12" s="5" t="s">
        <v>4</v>
      </c>
      <c r="G12" s="7">
        <v>14400</v>
      </c>
      <c r="H12" s="5">
        <v>200</v>
      </c>
      <c r="I12" s="4">
        <v>300</v>
      </c>
      <c r="J12" s="7">
        <f t="shared" si="0"/>
        <v>4320000</v>
      </c>
      <c r="K12" s="24"/>
      <c r="L12" s="24"/>
      <c r="M12" s="24"/>
      <c r="N12" s="23" t="s">
        <v>43</v>
      </c>
      <c r="Q12" s="26">
        <v>300</v>
      </c>
      <c r="R12" s="26">
        <f t="shared" si="1"/>
        <v>4320000</v>
      </c>
      <c r="S12" s="26">
        <v>0</v>
      </c>
      <c r="T12" s="26">
        <f t="shared" si="2"/>
        <v>0</v>
      </c>
      <c r="V12" s="1">
        <f t="shared" si="3"/>
        <v>0</v>
      </c>
    </row>
    <row r="13" spans="1:22" ht="101.25" hidden="1" customHeight="1" x14ac:dyDescent="0.3">
      <c r="A13" s="5">
        <v>22</v>
      </c>
      <c r="B13" s="4" t="s">
        <v>44</v>
      </c>
      <c r="C13" s="28" t="s">
        <v>45</v>
      </c>
      <c r="D13" s="5" t="s">
        <v>3</v>
      </c>
      <c r="E13" s="15" t="s">
        <v>46</v>
      </c>
      <c r="F13" s="5" t="s">
        <v>4</v>
      </c>
      <c r="G13" s="7">
        <v>115</v>
      </c>
      <c r="H13" s="5">
        <v>4980</v>
      </c>
      <c r="I13" s="4">
        <v>6600</v>
      </c>
      <c r="J13" s="7">
        <f t="shared" si="0"/>
        <v>759000</v>
      </c>
      <c r="K13" s="24" t="s">
        <v>47</v>
      </c>
      <c r="L13" s="24" t="s">
        <v>48</v>
      </c>
      <c r="M13" s="24" t="s">
        <v>5</v>
      </c>
      <c r="N13" s="23" t="s">
        <v>49</v>
      </c>
      <c r="Q13" s="26">
        <v>5600</v>
      </c>
      <c r="R13" s="26">
        <f t="shared" si="1"/>
        <v>644000</v>
      </c>
      <c r="S13" s="26">
        <v>1000</v>
      </c>
      <c r="T13" s="26">
        <f t="shared" si="2"/>
        <v>115000</v>
      </c>
      <c r="V13" s="1">
        <f t="shared" si="3"/>
        <v>0</v>
      </c>
    </row>
    <row r="14" spans="1:22" ht="101.25" hidden="1" customHeight="1" x14ac:dyDescent="0.3">
      <c r="A14" s="5">
        <v>26</v>
      </c>
      <c r="B14" s="4">
        <v>33651129</v>
      </c>
      <c r="C14" s="28" t="s">
        <v>53</v>
      </c>
      <c r="D14" s="5" t="s">
        <v>3</v>
      </c>
      <c r="E14" s="15" t="s">
        <v>54</v>
      </c>
      <c r="F14" s="5" t="s">
        <v>4</v>
      </c>
      <c r="G14" s="7">
        <v>200</v>
      </c>
      <c r="H14" s="5">
        <v>1100</v>
      </c>
      <c r="I14" s="4">
        <v>1200</v>
      </c>
      <c r="J14" s="7">
        <f t="shared" si="0"/>
        <v>240000</v>
      </c>
      <c r="K14" s="24" t="s">
        <v>55</v>
      </c>
      <c r="L14" s="24" t="s">
        <v>56</v>
      </c>
      <c r="M14" s="24" t="s">
        <v>36</v>
      </c>
      <c r="Q14" s="26">
        <v>0</v>
      </c>
      <c r="R14" s="26">
        <f t="shared" si="1"/>
        <v>0</v>
      </c>
      <c r="S14" s="26">
        <v>1200</v>
      </c>
      <c r="T14" s="26">
        <f t="shared" si="2"/>
        <v>240000</v>
      </c>
      <c r="V14" s="1">
        <f t="shared" si="3"/>
        <v>0</v>
      </c>
    </row>
    <row r="15" spans="1:22" ht="101.25" customHeight="1" x14ac:dyDescent="0.3">
      <c r="A15" s="5">
        <v>27</v>
      </c>
      <c r="B15" s="4">
        <v>33691226</v>
      </c>
      <c r="C15" s="28" t="s">
        <v>57</v>
      </c>
      <c r="D15" s="5" t="s">
        <v>3</v>
      </c>
      <c r="E15" s="15" t="s">
        <v>58</v>
      </c>
      <c r="F15" s="5" t="s">
        <v>4</v>
      </c>
      <c r="G15" s="7">
        <v>164</v>
      </c>
      <c r="H15" s="21">
        <f>50+100</f>
        <v>150</v>
      </c>
      <c r="I15" s="4">
        <v>200</v>
      </c>
      <c r="J15" s="7">
        <f t="shared" si="0"/>
        <v>32800</v>
      </c>
      <c r="K15" s="24" t="s">
        <v>59</v>
      </c>
      <c r="L15" s="24" t="s">
        <v>60</v>
      </c>
      <c r="M15" s="24" t="s">
        <v>5</v>
      </c>
      <c r="Q15" s="26">
        <v>200</v>
      </c>
      <c r="R15" s="26">
        <f t="shared" si="1"/>
        <v>32800</v>
      </c>
      <c r="S15" s="26">
        <v>0</v>
      </c>
      <c r="T15" s="26">
        <f t="shared" si="2"/>
        <v>0</v>
      </c>
      <c r="V15" s="1">
        <f t="shared" si="3"/>
        <v>0</v>
      </c>
    </row>
    <row r="16" spans="1:22" ht="101.25" hidden="1" customHeight="1" x14ac:dyDescent="0.3">
      <c r="A16" s="5">
        <v>28</v>
      </c>
      <c r="B16" s="4">
        <v>33611100</v>
      </c>
      <c r="C16" s="28" t="s">
        <v>61</v>
      </c>
      <c r="D16" s="5" t="s">
        <v>3</v>
      </c>
      <c r="E16" s="15" t="s">
        <v>62</v>
      </c>
      <c r="F16" s="5" t="s">
        <v>4</v>
      </c>
      <c r="G16" s="7">
        <v>11</v>
      </c>
      <c r="H16" s="5">
        <v>38500</v>
      </c>
      <c r="I16" s="4">
        <v>38000</v>
      </c>
      <c r="J16" s="7">
        <f t="shared" si="0"/>
        <v>418000</v>
      </c>
      <c r="K16" s="24" t="s">
        <v>63</v>
      </c>
      <c r="L16" s="24" t="s">
        <v>64</v>
      </c>
      <c r="M16" s="24" t="s">
        <v>5</v>
      </c>
      <c r="Q16" s="26">
        <v>34000</v>
      </c>
      <c r="R16" s="26">
        <f t="shared" si="1"/>
        <v>374000</v>
      </c>
      <c r="S16" s="26">
        <v>4000</v>
      </c>
      <c r="T16" s="26">
        <f t="shared" si="2"/>
        <v>44000</v>
      </c>
      <c r="V16" s="1">
        <f t="shared" si="3"/>
        <v>0</v>
      </c>
    </row>
    <row r="17" spans="1:22" ht="101.25" hidden="1" customHeight="1" x14ac:dyDescent="0.3">
      <c r="A17" s="5">
        <v>29</v>
      </c>
      <c r="B17" s="4">
        <v>33671113</v>
      </c>
      <c r="C17" s="28" t="s">
        <v>65</v>
      </c>
      <c r="D17" s="5" t="s">
        <v>3</v>
      </c>
      <c r="E17" s="15" t="s">
        <v>66</v>
      </c>
      <c r="F17" s="5" t="s">
        <v>4</v>
      </c>
      <c r="G17" s="7">
        <v>1150</v>
      </c>
      <c r="H17" s="5">
        <v>390</v>
      </c>
      <c r="I17" s="4">
        <v>500</v>
      </c>
      <c r="J17" s="7">
        <f t="shared" si="0"/>
        <v>575000</v>
      </c>
      <c r="K17" s="24" t="s">
        <v>67</v>
      </c>
      <c r="L17" s="24" t="s">
        <v>68</v>
      </c>
      <c r="M17" s="24" t="s">
        <v>5</v>
      </c>
      <c r="Q17" s="26">
        <v>250</v>
      </c>
      <c r="R17" s="26">
        <f t="shared" si="1"/>
        <v>287500</v>
      </c>
      <c r="S17" s="26">
        <v>250</v>
      </c>
      <c r="T17" s="26">
        <f t="shared" si="2"/>
        <v>287500</v>
      </c>
      <c r="V17" s="1">
        <f t="shared" si="3"/>
        <v>0</v>
      </c>
    </row>
    <row r="18" spans="1:22" ht="101.25" customHeight="1" x14ac:dyDescent="0.3">
      <c r="A18" s="5">
        <v>30</v>
      </c>
      <c r="B18" s="4">
        <v>33661135</v>
      </c>
      <c r="C18" s="28" t="s">
        <v>69</v>
      </c>
      <c r="D18" s="5" t="s">
        <v>3</v>
      </c>
      <c r="E18" s="15" t="s">
        <v>70</v>
      </c>
      <c r="F18" s="5" t="s">
        <v>4</v>
      </c>
      <c r="G18" s="7">
        <v>475</v>
      </c>
      <c r="H18" s="21">
        <f>3500+900</f>
        <v>4400</v>
      </c>
      <c r="I18" s="4">
        <v>4400</v>
      </c>
      <c r="J18" s="7">
        <f t="shared" si="0"/>
        <v>2090000</v>
      </c>
      <c r="K18" s="24" t="s">
        <v>71</v>
      </c>
      <c r="L18" s="24" t="s">
        <v>72</v>
      </c>
      <c r="M18" s="24" t="s">
        <v>5</v>
      </c>
      <c r="Q18" s="26">
        <v>3700</v>
      </c>
      <c r="R18" s="26">
        <f t="shared" si="1"/>
        <v>1757500</v>
      </c>
      <c r="S18" s="26">
        <v>700</v>
      </c>
      <c r="T18" s="26">
        <f t="shared" si="2"/>
        <v>332500</v>
      </c>
      <c r="V18" s="1">
        <f t="shared" si="3"/>
        <v>0</v>
      </c>
    </row>
    <row r="19" spans="1:22" ht="101.25" hidden="1" customHeight="1" x14ac:dyDescent="0.3">
      <c r="A19" s="5">
        <v>31</v>
      </c>
      <c r="B19" s="4" t="s">
        <v>73</v>
      </c>
      <c r="C19" s="28" t="s">
        <v>74</v>
      </c>
      <c r="D19" s="5" t="s">
        <v>3</v>
      </c>
      <c r="E19" s="15" t="s">
        <v>75</v>
      </c>
      <c r="F19" s="5" t="s">
        <v>4</v>
      </c>
      <c r="G19" s="7">
        <v>185</v>
      </c>
      <c r="H19" s="5">
        <v>840</v>
      </c>
      <c r="I19" s="4">
        <v>1000</v>
      </c>
      <c r="J19" s="7">
        <f t="shared" si="0"/>
        <v>185000</v>
      </c>
      <c r="K19" s="24" t="s">
        <v>76</v>
      </c>
      <c r="L19" s="24" t="s">
        <v>77</v>
      </c>
      <c r="M19" s="24" t="s">
        <v>5</v>
      </c>
      <c r="N19" s="23" t="s">
        <v>78</v>
      </c>
      <c r="Q19" s="26">
        <v>1000</v>
      </c>
      <c r="R19" s="26">
        <f t="shared" si="1"/>
        <v>185000</v>
      </c>
      <c r="S19" s="26">
        <v>0</v>
      </c>
      <c r="T19" s="26">
        <f t="shared" si="2"/>
        <v>0</v>
      </c>
      <c r="V19" s="1">
        <f t="shared" si="3"/>
        <v>0</v>
      </c>
    </row>
    <row r="20" spans="1:22" ht="101.25" hidden="1" customHeight="1" x14ac:dyDescent="0.3">
      <c r="A20" s="5">
        <v>32</v>
      </c>
      <c r="B20" s="4">
        <v>33691176</v>
      </c>
      <c r="C20" s="28" t="s">
        <v>79</v>
      </c>
      <c r="D20" s="5" t="s">
        <v>3</v>
      </c>
      <c r="E20" s="15" t="s">
        <v>80</v>
      </c>
      <c r="F20" s="5" t="s">
        <v>4</v>
      </c>
      <c r="G20" s="7">
        <v>86</v>
      </c>
      <c r="H20" s="5">
        <v>210</v>
      </c>
      <c r="I20" s="4">
        <v>210</v>
      </c>
      <c r="J20" s="7">
        <f t="shared" si="0"/>
        <v>18060</v>
      </c>
      <c r="K20" s="24" t="s">
        <v>81</v>
      </c>
      <c r="L20" s="24" t="s">
        <v>82</v>
      </c>
      <c r="M20" s="24" t="s">
        <v>5</v>
      </c>
      <c r="N20" s="23" t="s">
        <v>83</v>
      </c>
      <c r="Q20" s="26">
        <v>0</v>
      </c>
      <c r="R20" s="26">
        <f t="shared" si="1"/>
        <v>0</v>
      </c>
      <c r="S20" s="26">
        <v>210</v>
      </c>
      <c r="T20" s="26">
        <f t="shared" si="2"/>
        <v>18060</v>
      </c>
      <c r="V20" s="1">
        <f t="shared" si="3"/>
        <v>0</v>
      </c>
    </row>
    <row r="21" spans="1:22" ht="101.25" customHeight="1" x14ac:dyDescent="0.3">
      <c r="A21" s="5">
        <v>33</v>
      </c>
      <c r="B21" s="4">
        <v>33621610</v>
      </c>
      <c r="C21" s="28" t="s">
        <v>84</v>
      </c>
      <c r="D21" s="5" t="s">
        <v>3</v>
      </c>
      <c r="E21" s="15" t="s">
        <v>85</v>
      </c>
      <c r="F21" s="5" t="s">
        <v>4</v>
      </c>
      <c r="G21" s="7">
        <v>573.6</v>
      </c>
      <c r="H21" s="21">
        <f>1200+160</f>
        <v>1360</v>
      </c>
      <c r="I21" s="4">
        <v>1200</v>
      </c>
      <c r="J21" s="7">
        <f t="shared" si="0"/>
        <v>688320</v>
      </c>
      <c r="K21" s="24" t="s">
        <v>86</v>
      </c>
      <c r="L21" s="24" t="s">
        <v>87</v>
      </c>
      <c r="M21" s="24" t="s">
        <v>5</v>
      </c>
      <c r="N21" s="23" t="s">
        <v>88</v>
      </c>
      <c r="Q21" s="26">
        <v>1200</v>
      </c>
      <c r="R21" s="26">
        <f t="shared" si="1"/>
        <v>688320</v>
      </c>
      <c r="S21" s="26">
        <v>0</v>
      </c>
      <c r="T21" s="26">
        <f t="shared" si="2"/>
        <v>0</v>
      </c>
      <c r="V21" s="1">
        <f t="shared" si="3"/>
        <v>0</v>
      </c>
    </row>
    <row r="22" spans="1:22" ht="101.25" customHeight="1" x14ac:dyDescent="0.3">
      <c r="A22" s="5">
        <v>34</v>
      </c>
      <c r="B22" s="4">
        <v>33631350</v>
      </c>
      <c r="C22" s="28" t="s">
        <v>89</v>
      </c>
      <c r="D22" s="5" t="s">
        <v>3</v>
      </c>
      <c r="E22" s="15" t="s">
        <v>90</v>
      </c>
      <c r="F22" s="5" t="s">
        <v>4</v>
      </c>
      <c r="G22" s="7">
        <v>1037.53</v>
      </c>
      <c r="H22" s="21">
        <f>400+400</f>
        <v>800</v>
      </c>
      <c r="I22" s="4">
        <v>800</v>
      </c>
      <c r="J22" s="7">
        <f t="shared" si="0"/>
        <v>830024</v>
      </c>
      <c r="K22" s="24" t="s">
        <v>91</v>
      </c>
      <c r="L22" s="24" t="s">
        <v>92</v>
      </c>
      <c r="M22" s="24" t="s">
        <v>5</v>
      </c>
      <c r="N22" s="23" t="s">
        <v>93</v>
      </c>
      <c r="Q22" s="26">
        <v>800</v>
      </c>
      <c r="R22" s="26">
        <f t="shared" si="1"/>
        <v>830024</v>
      </c>
      <c r="S22" s="26">
        <v>0</v>
      </c>
      <c r="T22" s="26">
        <f t="shared" si="2"/>
        <v>0</v>
      </c>
      <c r="V22" s="1">
        <f t="shared" si="3"/>
        <v>0</v>
      </c>
    </row>
    <row r="23" spans="1:22" ht="101.25" customHeight="1" x14ac:dyDescent="0.3">
      <c r="A23" s="5">
        <v>35</v>
      </c>
      <c r="B23" s="4">
        <v>33691176</v>
      </c>
      <c r="C23" s="28" t="s">
        <v>94</v>
      </c>
      <c r="D23" s="5" t="s">
        <v>95</v>
      </c>
      <c r="E23" s="15" t="s">
        <v>96</v>
      </c>
      <c r="F23" s="5" t="s">
        <v>4</v>
      </c>
      <c r="G23" s="7">
        <v>179000</v>
      </c>
      <c r="H23" s="21">
        <f>45+5</f>
        <v>50</v>
      </c>
      <c r="I23" s="4">
        <v>50</v>
      </c>
      <c r="J23" s="7">
        <f t="shared" si="0"/>
        <v>8950000</v>
      </c>
      <c r="K23" s="24" t="s">
        <v>97</v>
      </c>
      <c r="L23" s="24" t="s">
        <v>98</v>
      </c>
      <c r="M23" s="24" t="s">
        <v>5</v>
      </c>
      <c r="N23" s="23" t="s">
        <v>99</v>
      </c>
      <c r="Q23" s="26">
        <v>50</v>
      </c>
      <c r="R23" s="26">
        <f t="shared" si="1"/>
        <v>8950000</v>
      </c>
      <c r="S23" s="26">
        <v>0</v>
      </c>
      <c r="T23" s="26">
        <f t="shared" si="2"/>
        <v>0</v>
      </c>
      <c r="V23" s="1">
        <f t="shared" si="3"/>
        <v>0</v>
      </c>
    </row>
    <row r="24" spans="1:22" ht="101.25" hidden="1" customHeight="1" x14ac:dyDescent="0.3">
      <c r="A24" s="5">
        <v>36</v>
      </c>
      <c r="B24" s="4">
        <v>33691170</v>
      </c>
      <c r="C24" s="28" t="s">
        <v>100</v>
      </c>
      <c r="D24" s="5" t="s">
        <v>3</v>
      </c>
      <c r="E24" s="15" t="s">
        <v>101</v>
      </c>
      <c r="F24" s="5" t="s">
        <v>4</v>
      </c>
      <c r="G24" s="7">
        <v>14400</v>
      </c>
      <c r="H24" s="5">
        <v>2950</v>
      </c>
      <c r="I24" s="4">
        <v>2500</v>
      </c>
      <c r="J24" s="7">
        <f t="shared" si="0"/>
        <v>36000000</v>
      </c>
      <c r="K24" s="24" t="s">
        <v>102</v>
      </c>
      <c r="L24" s="24" t="s">
        <v>103</v>
      </c>
      <c r="M24" s="24" t="s">
        <v>5</v>
      </c>
      <c r="N24" s="23" t="s">
        <v>104</v>
      </c>
      <c r="Q24" s="26">
        <v>2500</v>
      </c>
      <c r="R24" s="26">
        <f t="shared" si="1"/>
        <v>36000000</v>
      </c>
      <c r="S24" s="26">
        <v>0</v>
      </c>
      <c r="T24" s="26">
        <f t="shared" si="2"/>
        <v>0</v>
      </c>
      <c r="V24" s="1">
        <f t="shared" si="3"/>
        <v>0</v>
      </c>
    </row>
    <row r="25" spans="1:22" ht="101.25" hidden="1" customHeight="1" x14ac:dyDescent="0.3">
      <c r="A25" s="5">
        <v>37</v>
      </c>
      <c r="B25" s="4" t="s">
        <v>105</v>
      </c>
      <c r="C25" s="28" t="s">
        <v>106</v>
      </c>
      <c r="D25" s="5" t="s">
        <v>3</v>
      </c>
      <c r="E25" s="15" t="s">
        <v>107</v>
      </c>
      <c r="F25" s="5" t="s">
        <v>4</v>
      </c>
      <c r="G25" s="7">
        <v>41.47</v>
      </c>
      <c r="H25" s="5">
        <v>6000</v>
      </c>
      <c r="I25" s="4">
        <v>13000</v>
      </c>
      <c r="J25" s="7">
        <f t="shared" si="0"/>
        <v>539110</v>
      </c>
      <c r="K25" s="24" t="s">
        <v>108</v>
      </c>
      <c r="L25" s="24" t="s">
        <v>109</v>
      </c>
      <c r="M25" s="24" t="s">
        <v>5</v>
      </c>
      <c r="Q25" s="26">
        <v>9300</v>
      </c>
      <c r="R25" s="26">
        <f t="shared" si="1"/>
        <v>385671</v>
      </c>
      <c r="S25" s="26">
        <v>3700</v>
      </c>
      <c r="T25" s="26">
        <f t="shared" si="2"/>
        <v>153439</v>
      </c>
      <c r="V25" s="1">
        <f t="shared" si="3"/>
        <v>0</v>
      </c>
    </row>
    <row r="26" spans="1:22" ht="101.25" hidden="1" customHeight="1" x14ac:dyDescent="0.3">
      <c r="A26" s="5">
        <v>39</v>
      </c>
      <c r="B26" s="4">
        <v>33631230</v>
      </c>
      <c r="C26" s="28" t="s">
        <v>111</v>
      </c>
      <c r="D26" s="5" t="s">
        <v>3</v>
      </c>
      <c r="E26" s="15" t="s">
        <v>112</v>
      </c>
      <c r="F26" s="5" t="s">
        <v>4</v>
      </c>
      <c r="G26" s="7">
        <v>3000</v>
      </c>
      <c r="H26" s="5">
        <v>250</v>
      </c>
      <c r="I26" s="17">
        <v>700</v>
      </c>
      <c r="J26" s="7">
        <f t="shared" si="0"/>
        <v>2100000</v>
      </c>
      <c r="K26" s="24" t="s">
        <v>50</v>
      </c>
      <c r="L26" s="24" t="s">
        <v>113</v>
      </c>
      <c r="M26" s="24" t="s">
        <v>5</v>
      </c>
      <c r="Q26" s="26">
        <v>500</v>
      </c>
      <c r="R26" s="26">
        <f t="shared" si="1"/>
        <v>1500000</v>
      </c>
      <c r="S26" s="26">
        <v>200</v>
      </c>
      <c r="T26" s="26">
        <f t="shared" si="2"/>
        <v>600000</v>
      </c>
      <c r="V26" s="1">
        <f t="shared" si="3"/>
        <v>0</v>
      </c>
    </row>
    <row r="27" spans="1:22" ht="101.25" hidden="1" customHeight="1" x14ac:dyDescent="0.3">
      <c r="A27" s="5">
        <v>40</v>
      </c>
      <c r="B27" s="4">
        <v>33621390</v>
      </c>
      <c r="C27" s="28" t="s">
        <v>114</v>
      </c>
      <c r="D27" s="5" t="s">
        <v>3</v>
      </c>
      <c r="E27" s="15" t="s">
        <v>115</v>
      </c>
      <c r="F27" s="5" t="s">
        <v>4</v>
      </c>
      <c r="G27" s="7">
        <v>200</v>
      </c>
      <c r="H27" s="5">
        <v>2900</v>
      </c>
      <c r="I27" s="4">
        <v>3000</v>
      </c>
      <c r="J27" s="7">
        <f t="shared" si="0"/>
        <v>600000</v>
      </c>
      <c r="K27" s="24" t="s">
        <v>116</v>
      </c>
      <c r="L27" s="24" t="s">
        <v>117</v>
      </c>
      <c r="M27" s="24" t="s">
        <v>5</v>
      </c>
      <c r="Q27" s="26">
        <v>3000</v>
      </c>
      <c r="R27" s="26">
        <f t="shared" si="1"/>
        <v>600000</v>
      </c>
      <c r="S27" s="26">
        <v>0</v>
      </c>
      <c r="T27" s="26">
        <f t="shared" si="2"/>
        <v>0</v>
      </c>
      <c r="V27" s="1">
        <f t="shared" si="3"/>
        <v>0</v>
      </c>
    </row>
    <row r="28" spans="1:22" ht="101.25" hidden="1" customHeight="1" x14ac:dyDescent="0.3">
      <c r="A28" s="5">
        <v>41</v>
      </c>
      <c r="B28" s="4">
        <v>33621420</v>
      </c>
      <c r="C28" s="28" t="s">
        <v>118</v>
      </c>
      <c r="D28" s="5" t="s">
        <v>3</v>
      </c>
      <c r="E28" s="15" t="s">
        <v>119</v>
      </c>
      <c r="F28" s="5" t="s">
        <v>4</v>
      </c>
      <c r="G28" s="7">
        <v>54.38</v>
      </c>
      <c r="H28" s="5">
        <v>7000</v>
      </c>
      <c r="I28" s="4">
        <v>8500</v>
      </c>
      <c r="J28" s="7">
        <f t="shared" si="0"/>
        <v>462230</v>
      </c>
      <c r="K28" s="24" t="s">
        <v>120</v>
      </c>
      <c r="L28" s="24" t="s">
        <v>121</v>
      </c>
      <c r="M28" s="24" t="s">
        <v>5</v>
      </c>
      <c r="Q28" s="26">
        <v>8500</v>
      </c>
      <c r="R28" s="26">
        <f t="shared" si="1"/>
        <v>462230</v>
      </c>
      <c r="S28" s="26">
        <v>0</v>
      </c>
      <c r="T28" s="26">
        <f t="shared" si="2"/>
        <v>0</v>
      </c>
      <c r="V28" s="1">
        <f t="shared" si="3"/>
        <v>0</v>
      </c>
    </row>
    <row r="29" spans="1:22" ht="101.25" hidden="1" customHeight="1" x14ac:dyDescent="0.3">
      <c r="A29" s="5">
        <v>42</v>
      </c>
      <c r="B29" s="4">
        <v>33621550</v>
      </c>
      <c r="C29" s="28" t="s">
        <v>122</v>
      </c>
      <c r="D29" s="5" t="s">
        <v>3</v>
      </c>
      <c r="E29" s="15" t="s">
        <v>123</v>
      </c>
      <c r="F29" s="5" t="s">
        <v>4</v>
      </c>
      <c r="G29" s="7">
        <v>46</v>
      </c>
      <c r="H29" s="5">
        <v>4250</v>
      </c>
      <c r="I29" s="4">
        <v>3000</v>
      </c>
      <c r="J29" s="7">
        <f t="shared" si="0"/>
        <v>138000</v>
      </c>
      <c r="K29" s="24" t="s">
        <v>124</v>
      </c>
      <c r="L29" s="24" t="s">
        <v>125</v>
      </c>
      <c r="M29" s="24" t="s">
        <v>5</v>
      </c>
      <c r="Q29" s="26">
        <v>3000</v>
      </c>
      <c r="R29" s="26">
        <f t="shared" si="1"/>
        <v>138000</v>
      </c>
      <c r="S29" s="26">
        <v>0</v>
      </c>
      <c r="T29" s="26">
        <f t="shared" si="2"/>
        <v>0</v>
      </c>
      <c r="V29" s="1">
        <f t="shared" si="3"/>
        <v>0</v>
      </c>
    </row>
    <row r="30" spans="1:22" ht="101.25" customHeight="1" x14ac:dyDescent="0.3">
      <c r="A30" s="5">
        <v>43</v>
      </c>
      <c r="B30" s="4">
        <v>33691176</v>
      </c>
      <c r="C30" s="28" t="s">
        <v>126</v>
      </c>
      <c r="D30" s="5" t="s">
        <v>3</v>
      </c>
      <c r="E30" s="15" t="s">
        <v>127</v>
      </c>
      <c r="F30" s="5" t="s">
        <v>4</v>
      </c>
      <c r="G30" s="7">
        <v>720</v>
      </c>
      <c r="H30" s="21">
        <f>4550+900</f>
        <v>5450</v>
      </c>
      <c r="I30" s="4">
        <v>5500</v>
      </c>
      <c r="J30" s="7">
        <f t="shared" si="0"/>
        <v>3960000</v>
      </c>
      <c r="K30" s="24" t="s">
        <v>128</v>
      </c>
      <c r="L30" s="24" t="s">
        <v>129</v>
      </c>
      <c r="M30" s="24" t="s">
        <v>5</v>
      </c>
      <c r="N30" s="23" t="s">
        <v>130</v>
      </c>
      <c r="Q30" s="26">
        <v>5500</v>
      </c>
      <c r="R30" s="26">
        <f t="shared" si="1"/>
        <v>3960000</v>
      </c>
      <c r="S30" s="26">
        <v>0</v>
      </c>
      <c r="T30" s="26">
        <f t="shared" si="2"/>
        <v>0</v>
      </c>
      <c r="V30" s="1">
        <f t="shared" si="3"/>
        <v>0</v>
      </c>
    </row>
    <row r="31" spans="1:22" ht="101.25" hidden="1" customHeight="1" x14ac:dyDescent="0.3">
      <c r="A31" s="5">
        <v>44</v>
      </c>
      <c r="B31" s="4">
        <v>33691176</v>
      </c>
      <c r="C31" s="28" t="s">
        <v>131</v>
      </c>
      <c r="D31" s="5" t="s">
        <v>3</v>
      </c>
      <c r="E31" s="15" t="s">
        <v>132</v>
      </c>
      <c r="F31" s="5" t="s">
        <v>4</v>
      </c>
      <c r="G31" s="7">
        <v>960</v>
      </c>
      <c r="H31" s="5">
        <v>5750</v>
      </c>
      <c r="I31" s="4">
        <v>5000</v>
      </c>
      <c r="J31" s="7">
        <f t="shared" si="0"/>
        <v>4800000</v>
      </c>
      <c r="K31" s="24" t="s">
        <v>133</v>
      </c>
      <c r="L31" s="24" t="s">
        <v>134</v>
      </c>
      <c r="M31" s="24" t="s">
        <v>5</v>
      </c>
      <c r="Q31" s="26">
        <v>4300</v>
      </c>
      <c r="R31" s="26">
        <f t="shared" si="1"/>
        <v>4128000</v>
      </c>
      <c r="S31" s="26">
        <v>700</v>
      </c>
      <c r="T31" s="26">
        <f t="shared" si="2"/>
        <v>672000</v>
      </c>
      <c r="V31" s="1">
        <f t="shared" si="3"/>
        <v>0</v>
      </c>
    </row>
    <row r="32" spans="1:22" ht="101.25" customHeight="1" x14ac:dyDescent="0.3">
      <c r="A32" s="5">
        <v>45</v>
      </c>
      <c r="B32" s="4">
        <v>33661116</v>
      </c>
      <c r="C32" s="28" t="s">
        <v>135</v>
      </c>
      <c r="D32" s="5" t="s">
        <v>3</v>
      </c>
      <c r="E32" s="15" t="s">
        <v>136</v>
      </c>
      <c r="F32" s="5" t="s">
        <v>4</v>
      </c>
      <c r="G32" s="7">
        <v>712.8</v>
      </c>
      <c r="H32" s="21">
        <f>2050+200</f>
        <v>2250</v>
      </c>
      <c r="I32" s="4">
        <v>2100</v>
      </c>
      <c r="J32" s="7">
        <f t="shared" si="0"/>
        <v>1496880</v>
      </c>
      <c r="K32" s="24" t="s">
        <v>137</v>
      </c>
      <c r="L32" s="24" t="s">
        <v>138</v>
      </c>
      <c r="M32" s="24" t="s">
        <v>5</v>
      </c>
      <c r="Q32" s="26">
        <v>2100</v>
      </c>
      <c r="R32" s="26">
        <f t="shared" si="1"/>
        <v>1496880</v>
      </c>
      <c r="S32" s="26">
        <v>0</v>
      </c>
      <c r="T32" s="26">
        <f t="shared" si="2"/>
        <v>0</v>
      </c>
      <c r="V32" s="1">
        <f t="shared" si="3"/>
        <v>0</v>
      </c>
    </row>
    <row r="33" spans="1:22" ht="101.25" hidden="1" customHeight="1" x14ac:dyDescent="0.3">
      <c r="A33" s="5">
        <v>46</v>
      </c>
      <c r="B33" s="4">
        <v>33661116</v>
      </c>
      <c r="C33" s="28" t="s">
        <v>139</v>
      </c>
      <c r="D33" s="5" t="s">
        <v>3</v>
      </c>
      <c r="E33" s="15" t="s">
        <v>140</v>
      </c>
      <c r="F33" s="5" t="s">
        <v>4</v>
      </c>
      <c r="G33" s="7">
        <v>780</v>
      </c>
      <c r="H33" s="5">
        <v>500</v>
      </c>
      <c r="I33" s="4">
        <v>300</v>
      </c>
      <c r="J33" s="7">
        <f t="shared" si="0"/>
        <v>234000</v>
      </c>
      <c r="K33" s="24" t="s">
        <v>141</v>
      </c>
      <c r="L33" s="24" t="s">
        <v>142</v>
      </c>
      <c r="M33" s="24" t="s">
        <v>5</v>
      </c>
      <c r="Q33" s="26">
        <v>300</v>
      </c>
      <c r="R33" s="26">
        <f t="shared" si="1"/>
        <v>234000</v>
      </c>
      <c r="S33" s="26">
        <v>0</v>
      </c>
      <c r="T33" s="26">
        <f t="shared" si="2"/>
        <v>0</v>
      </c>
      <c r="V33" s="1">
        <f t="shared" si="3"/>
        <v>0</v>
      </c>
    </row>
    <row r="34" spans="1:22" ht="101.25" hidden="1" customHeight="1" x14ac:dyDescent="0.3">
      <c r="A34" s="5">
        <v>47</v>
      </c>
      <c r="B34" s="4">
        <v>33661116</v>
      </c>
      <c r="C34" s="28" t="s">
        <v>143</v>
      </c>
      <c r="D34" s="5" t="s">
        <v>3</v>
      </c>
      <c r="E34" s="15" t="s">
        <v>144</v>
      </c>
      <c r="F34" s="5" t="s">
        <v>4</v>
      </c>
      <c r="G34" s="7">
        <v>660</v>
      </c>
      <c r="H34" s="5">
        <v>800</v>
      </c>
      <c r="I34" s="4">
        <v>850</v>
      </c>
      <c r="J34" s="7">
        <f t="shared" ref="J34:J65" si="4">I34*G34</f>
        <v>561000</v>
      </c>
      <c r="K34" s="24" t="s">
        <v>145</v>
      </c>
      <c r="L34" s="24" t="s">
        <v>146</v>
      </c>
      <c r="M34" s="24" t="s">
        <v>5</v>
      </c>
      <c r="Q34" s="26">
        <v>850</v>
      </c>
      <c r="R34" s="26">
        <f t="shared" ref="R34:R65" si="5">Q34*G34</f>
        <v>561000</v>
      </c>
      <c r="S34" s="26">
        <v>0</v>
      </c>
      <c r="T34" s="26">
        <f t="shared" ref="T34:T65" si="6">S34*G34</f>
        <v>0</v>
      </c>
      <c r="V34" s="1">
        <f t="shared" si="3"/>
        <v>0</v>
      </c>
    </row>
    <row r="35" spans="1:22" ht="101.25" hidden="1" customHeight="1" x14ac:dyDescent="0.3">
      <c r="A35" s="5">
        <v>48</v>
      </c>
      <c r="B35" s="4">
        <v>33691135</v>
      </c>
      <c r="C35" s="28" t="s">
        <v>147</v>
      </c>
      <c r="D35" s="5" t="s">
        <v>3</v>
      </c>
      <c r="E35" s="15" t="s">
        <v>148</v>
      </c>
      <c r="F35" s="5" t="s">
        <v>4</v>
      </c>
      <c r="G35" s="7">
        <v>960</v>
      </c>
      <c r="H35" s="5">
        <v>1750</v>
      </c>
      <c r="I35" s="4">
        <v>1700</v>
      </c>
      <c r="J35" s="7">
        <f t="shared" si="4"/>
        <v>1632000</v>
      </c>
      <c r="K35" s="24" t="s">
        <v>149</v>
      </c>
      <c r="L35" s="24" t="s">
        <v>150</v>
      </c>
      <c r="M35" s="24" t="s">
        <v>5</v>
      </c>
      <c r="Q35" s="26">
        <v>1550</v>
      </c>
      <c r="R35" s="26">
        <f t="shared" si="5"/>
        <v>1488000</v>
      </c>
      <c r="S35" s="26">
        <v>150</v>
      </c>
      <c r="T35" s="26">
        <f t="shared" si="6"/>
        <v>144000</v>
      </c>
      <c r="V35" s="1">
        <f t="shared" si="3"/>
        <v>0</v>
      </c>
    </row>
    <row r="36" spans="1:22" ht="101.25" hidden="1" customHeight="1" x14ac:dyDescent="0.3">
      <c r="A36" s="5">
        <v>49</v>
      </c>
      <c r="B36" s="4">
        <v>33661154</v>
      </c>
      <c r="C36" s="28" t="s">
        <v>151</v>
      </c>
      <c r="D36" s="5" t="s">
        <v>3</v>
      </c>
      <c r="E36" s="15" t="s">
        <v>152</v>
      </c>
      <c r="F36" s="5" t="s">
        <v>4</v>
      </c>
      <c r="G36" s="7">
        <v>2400</v>
      </c>
      <c r="H36" s="5">
        <v>70</v>
      </c>
      <c r="I36" s="4">
        <v>80</v>
      </c>
      <c r="J36" s="7">
        <f t="shared" si="4"/>
        <v>192000</v>
      </c>
      <c r="K36" s="24" t="s">
        <v>153</v>
      </c>
      <c r="L36" s="24" t="s">
        <v>154</v>
      </c>
      <c r="M36" s="24" t="s">
        <v>5</v>
      </c>
      <c r="Q36" s="26">
        <v>80</v>
      </c>
      <c r="R36" s="26">
        <f t="shared" si="5"/>
        <v>192000</v>
      </c>
      <c r="S36" s="26">
        <v>0</v>
      </c>
      <c r="T36" s="26">
        <f t="shared" si="6"/>
        <v>0</v>
      </c>
      <c r="V36" s="1">
        <f t="shared" si="3"/>
        <v>0</v>
      </c>
    </row>
    <row r="37" spans="1:22" ht="101.25" customHeight="1" x14ac:dyDescent="0.3">
      <c r="A37" s="5">
        <v>50</v>
      </c>
      <c r="B37" s="4">
        <v>33651318</v>
      </c>
      <c r="C37" s="28" t="s">
        <v>155</v>
      </c>
      <c r="D37" s="5" t="s">
        <v>3</v>
      </c>
      <c r="E37" s="15" t="s">
        <v>156</v>
      </c>
      <c r="F37" s="5" t="s">
        <v>4</v>
      </c>
      <c r="G37" s="7">
        <v>4200</v>
      </c>
      <c r="H37" s="21">
        <f>100+20</f>
        <v>120</v>
      </c>
      <c r="I37" s="4">
        <v>120</v>
      </c>
      <c r="J37" s="7">
        <f t="shared" si="4"/>
        <v>504000</v>
      </c>
      <c r="K37" s="24" t="s">
        <v>157</v>
      </c>
      <c r="L37" s="24" t="s">
        <v>158</v>
      </c>
      <c r="M37" s="24" t="s">
        <v>5</v>
      </c>
      <c r="Q37" s="26">
        <v>0</v>
      </c>
      <c r="R37" s="26">
        <f t="shared" si="5"/>
        <v>0</v>
      </c>
      <c r="S37" s="26">
        <v>120</v>
      </c>
      <c r="T37" s="26">
        <f t="shared" si="6"/>
        <v>504000</v>
      </c>
      <c r="V37" s="1">
        <f t="shared" si="3"/>
        <v>0</v>
      </c>
    </row>
    <row r="38" spans="1:22" ht="101.25" hidden="1" customHeight="1" x14ac:dyDescent="0.3">
      <c r="A38" s="5">
        <v>51</v>
      </c>
      <c r="B38" s="4">
        <v>33621100</v>
      </c>
      <c r="C38" s="28" t="s">
        <v>159</v>
      </c>
      <c r="D38" s="5" t="s">
        <v>3</v>
      </c>
      <c r="E38" s="15" t="s">
        <v>160</v>
      </c>
      <c r="F38" s="5" t="s">
        <v>4</v>
      </c>
      <c r="G38" s="7">
        <v>990</v>
      </c>
      <c r="H38" s="5">
        <v>7500</v>
      </c>
      <c r="I38" s="4">
        <v>7300</v>
      </c>
      <c r="J38" s="7">
        <f t="shared" si="4"/>
        <v>7227000</v>
      </c>
      <c r="K38" s="24" t="s">
        <v>161</v>
      </c>
      <c r="L38" s="24" t="s">
        <v>162</v>
      </c>
      <c r="M38" s="24" t="s">
        <v>5</v>
      </c>
      <c r="N38" s="23" t="s">
        <v>163</v>
      </c>
      <c r="Q38" s="26">
        <v>7300</v>
      </c>
      <c r="R38" s="26">
        <f t="shared" si="5"/>
        <v>7227000</v>
      </c>
      <c r="S38" s="26">
        <v>0</v>
      </c>
      <c r="T38" s="26">
        <f t="shared" si="6"/>
        <v>0</v>
      </c>
      <c r="V38" s="1">
        <f t="shared" si="3"/>
        <v>0</v>
      </c>
    </row>
    <row r="39" spans="1:22" ht="101.25" hidden="1" customHeight="1" x14ac:dyDescent="0.3">
      <c r="A39" s="5">
        <v>52</v>
      </c>
      <c r="B39" s="4">
        <v>33611460</v>
      </c>
      <c r="C39" s="28" t="s">
        <v>164</v>
      </c>
      <c r="D39" s="5" t="s">
        <v>3</v>
      </c>
      <c r="E39" s="15" t="s">
        <v>165</v>
      </c>
      <c r="F39" s="5" t="s">
        <v>4</v>
      </c>
      <c r="G39" s="7">
        <v>116</v>
      </c>
      <c r="H39" s="5">
        <v>300</v>
      </c>
      <c r="I39" s="4">
        <v>240</v>
      </c>
      <c r="J39" s="7">
        <f t="shared" si="4"/>
        <v>27840</v>
      </c>
      <c r="K39" s="24" t="s">
        <v>166</v>
      </c>
      <c r="L39" s="24" t="s">
        <v>167</v>
      </c>
      <c r="M39" s="24" t="s">
        <v>5</v>
      </c>
      <c r="Q39" s="26">
        <v>0</v>
      </c>
      <c r="R39" s="26">
        <f t="shared" si="5"/>
        <v>0</v>
      </c>
      <c r="S39" s="26">
        <v>240</v>
      </c>
      <c r="T39" s="26">
        <f t="shared" si="6"/>
        <v>27840</v>
      </c>
      <c r="V39" s="1">
        <f t="shared" si="3"/>
        <v>0</v>
      </c>
    </row>
    <row r="40" spans="1:22" ht="101.25" customHeight="1" x14ac:dyDescent="0.3">
      <c r="A40" s="5">
        <v>53</v>
      </c>
      <c r="B40" s="4">
        <v>33651118</v>
      </c>
      <c r="C40" s="28" t="s">
        <v>168</v>
      </c>
      <c r="D40" s="5" t="s">
        <v>3</v>
      </c>
      <c r="E40" s="15" t="s">
        <v>165</v>
      </c>
      <c r="F40" s="5" t="s">
        <v>4</v>
      </c>
      <c r="G40" s="7">
        <v>108</v>
      </c>
      <c r="H40" s="21">
        <f>29500+5000</f>
        <v>34500</v>
      </c>
      <c r="I40" s="4">
        <v>35000</v>
      </c>
      <c r="J40" s="7">
        <f t="shared" si="4"/>
        <v>3780000</v>
      </c>
      <c r="K40" s="24" t="s">
        <v>169</v>
      </c>
      <c r="L40" s="24" t="s">
        <v>170</v>
      </c>
      <c r="M40" s="24" t="s">
        <v>5</v>
      </c>
      <c r="Q40" s="26">
        <v>24000</v>
      </c>
      <c r="R40" s="26">
        <f t="shared" si="5"/>
        <v>2592000</v>
      </c>
      <c r="S40" s="26">
        <v>11000</v>
      </c>
      <c r="T40" s="26">
        <f t="shared" si="6"/>
        <v>1188000</v>
      </c>
      <c r="V40" s="1">
        <f t="shared" si="3"/>
        <v>0</v>
      </c>
    </row>
    <row r="41" spans="1:22" ht="101.25" customHeight="1" x14ac:dyDescent="0.3">
      <c r="A41" s="5">
        <v>54</v>
      </c>
      <c r="B41" s="4">
        <v>33631310</v>
      </c>
      <c r="C41" s="28" t="s">
        <v>171</v>
      </c>
      <c r="D41" s="5" t="s">
        <v>3</v>
      </c>
      <c r="E41" s="15" t="s">
        <v>172</v>
      </c>
      <c r="F41" s="5" t="s">
        <v>4</v>
      </c>
      <c r="G41" s="7">
        <v>73</v>
      </c>
      <c r="H41" s="21">
        <f>8500+1000</f>
        <v>9500</v>
      </c>
      <c r="I41" s="4">
        <v>9000</v>
      </c>
      <c r="J41" s="7">
        <f t="shared" si="4"/>
        <v>657000</v>
      </c>
      <c r="K41" s="24" t="s">
        <v>173</v>
      </c>
      <c r="L41" s="24" t="s">
        <v>174</v>
      </c>
      <c r="M41" s="24" t="s">
        <v>5</v>
      </c>
      <c r="Q41" s="26">
        <v>9000</v>
      </c>
      <c r="R41" s="26">
        <f t="shared" si="5"/>
        <v>657000</v>
      </c>
      <c r="S41" s="26">
        <v>0</v>
      </c>
      <c r="T41" s="26">
        <f t="shared" si="6"/>
        <v>0</v>
      </c>
      <c r="V41" s="1">
        <f t="shared" si="3"/>
        <v>0</v>
      </c>
    </row>
    <row r="42" spans="1:22" ht="101.25" hidden="1" customHeight="1" x14ac:dyDescent="0.3">
      <c r="A42" s="5">
        <v>55</v>
      </c>
      <c r="B42" s="4">
        <v>33621620</v>
      </c>
      <c r="C42" s="28" t="s">
        <v>175</v>
      </c>
      <c r="D42" s="5" t="s">
        <v>3</v>
      </c>
      <c r="E42" s="15" t="s">
        <v>176</v>
      </c>
      <c r="F42" s="5" t="s">
        <v>4</v>
      </c>
      <c r="G42" s="7">
        <v>14.5</v>
      </c>
      <c r="H42" s="5">
        <v>5000</v>
      </c>
      <c r="I42" s="4">
        <v>5000</v>
      </c>
      <c r="J42" s="7">
        <f t="shared" si="4"/>
        <v>72500</v>
      </c>
      <c r="K42" s="24" t="s">
        <v>177</v>
      </c>
      <c r="L42" s="24" t="s">
        <v>178</v>
      </c>
      <c r="M42" s="24" t="s">
        <v>5</v>
      </c>
      <c r="Q42" s="26">
        <v>5000</v>
      </c>
      <c r="R42" s="26">
        <f t="shared" si="5"/>
        <v>72500</v>
      </c>
      <c r="S42" s="26">
        <v>0</v>
      </c>
      <c r="T42" s="26">
        <f t="shared" si="6"/>
        <v>0</v>
      </c>
      <c r="V42" s="1">
        <f t="shared" si="3"/>
        <v>0</v>
      </c>
    </row>
    <row r="43" spans="1:22" ht="101.25" customHeight="1" x14ac:dyDescent="0.3">
      <c r="A43" s="5">
        <v>56</v>
      </c>
      <c r="B43" s="4">
        <v>33631360</v>
      </c>
      <c r="C43" s="28" t="s">
        <v>179</v>
      </c>
      <c r="D43" s="5" t="s">
        <v>3</v>
      </c>
      <c r="E43" s="15" t="s">
        <v>180</v>
      </c>
      <c r="F43" s="5" t="s">
        <v>4</v>
      </c>
      <c r="G43" s="7">
        <v>220</v>
      </c>
      <c r="H43" s="21">
        <f>350+200</f>
        <v>550</v>
      </c>
      <c r="I43" s="4">
        <v>800</v>
      </c>
      <c r="J43" s="7">
        <f t="shared" si="4"/>
        <v>176000</v>
      </c>
      <c r="K43" s="24" t="s">
        <v>181</v>
      </c>
      <c r="L43" s="24" t="s">
        <v>182</v>
      </c>
      <c r="M43" s="24" t="s">
        <v>5</v>
      </c>
      <c r="Q43" s="26">
        <v>800</v>
      </c>
      <c r="R43" s="26">
        <f t="shared" si="5"/>
        <v>176000</v>
      </c>
      <c r="S43" s="26">
        <v>0</v>
      </c>
      <c r="T43" s="26">
        <f t="shared" si="6"/>
        <v>0</v>
      </c>
      <c r="V43" s="1">
        <f t="shared" si="3"/>
        <v>0</v>
      </c>
    </row>
    <row r="44" spans="1:22" ht="101.25" customHeight="1" x14ac:dyDescent="0.3">
      <c r="A44" s="5">
        <v>57</v>
      </c>
      <c r="B44" s="4">
        <v>33611170</v>
      </c>
      <c r="C44" s="28" t="s">
        <v>183</v>
      </c>
      <c r="D44" s="5" t="s">
        <v>3</v>
      </c>
      <c r="E44" s="15" t="s">
        <v>184</v>
      </c>
      <c r="F44" s="5" t="s">
        <v>4</v>
      </c>
      <c r="G44" s="7">
        <v>9</v>
      </c>
      <c r="H44" s="21">
        <f>1000+300</f>
        <v>1300</v>
      </c>
      <c r="I44" s="4">
        <v>1500</v>
      </c>
      <c r="J44" s="7">
        <f t="shared" si="4"/>
        <v>13500</v>
      </c>
      <c r="K44" s="24" t="s">
        <v>185</v>
      </c>
      <c r="L44" s="24" t="s">
        <v>186</v>
      </c>
      <c r="M44" s="24" t="s">
        <v>5</v>
      </c>
      <c r="Q44" s="26">
        <v>1300</v>
      </c>
      <c r="R44" s="26">
        <f t="shared" si="5"/>
        <v>11700</v>
      </c>
      <c r="S44" s="26">
        <v>200</v>
      </c>
      <c r="T44" s="26">
        <f t="shared" si="6"/>
        <v>1800</v>
      </c>
      <c r="V44" s="1">
        <f t="shared" si="3"/>
        <v>0</v>
      </c>
    </row>
    <row r="45" spans="1:22" ht="101.25" hidden="1" customHeight="1" x14ac:dyDescent="0.3">
      <c r="A45" s="5">
        <v>58</v>
      </c>
      <c r="B45" s="4">
        <v>33651125</v>
      </c>
      <c r="C45" s="28" t="s">
        <v>187</v>
      </c>
      <c r="D45" s="5" t="s">
        <v>3</v>
      </c>
      <c r="E45" s="15" t="s">
        <v>184</v>
      </c>
      <c r="F45" s="5" t="s">
        <v>4</v>
      </c>
      <c r="G45" s="7">
        <v>1040</v>
      </c>
      <c r="H45" s="5">
        <v>300</v>
      </c>
      <c r="I45" s="4">
        <v>400</v>
      </c>
      <c r="J45" s="7">
        <f t="shared" si="4"/>
        <v>416000</v>
      </c>
      <c r="K45" s="24" t="s">
        <v>188</v>
      </c>
      <c r="L45" s="24" t="s">
        <v>189</v>
      </c>
      <c r="M45" s="24" t="s">
        <v>5</v>
      </c>
      <c r="Q45" s="26">
        <v>0</v>
      </c>
      <c r="R45" s="26">
        <f t="shared" si="5"/>
        <v>0</v>
      </c>
      <c r="S45" s="26">
        <v>400</v>
      </c>
      <c r="T45" s="26">
        <f t="shared" si="6"/>
        <v>416000</v>
      </c>
      <c r="V45" s="1">
        <f t="shared" si="3"/>
        <v>0</v>
      </c>
    </row>
    <row r="46" spans="1:22" ht="101.25" customHeight="1" x14ac:dyDescent="0.3">
      <c r="A46" s="5">
        <v>59</v>
      </c>
      <c r="B46" s="4">
        <v>33671126</v>
      </c>
      <c r="C46" s="28" t="s">
        <v>190</v>
      </c>
      <c r="D46" s="5" t="s">
        <v>3</v>
      </c>
      <c r="E46" s="15" t="s">
        <v>191</v>
      </c>
      <c r="F46" s="5" t="s">
        <v>4</v>
      </c>
      <c r="G46" s="7">
        <v>2.52</v>
      </c>
      <c r="H46" s="21">
        <f>5300+2500</f>
        <v>7800</v>
      </c>
      <c r="I46" s="4">
        <v>7200</v>
      </c>
      <c r="J46" s="7">
        <f t="shared" si="4"/>
        <v>18144</v>
      </c>
      <c r="K46" s="24" t="s">
        <v>192</v>
      </c>
      <c r="L46" s="24" t="s">
        <v>193</v>
      </c>
      <c r="M46" s="24" t="s">
        <v>5</v>
      </c>
      <c r="Q46" s="26">
        <v>7200</v>
      </c>
      <c r="R46" s="26">
        <f t="shared" si="5"/>
        <v>18144</v>
      </c>
      <c r="S46" s="26">
        <v>0</v>
      </c>
      <c r="T46" s="26">
        <f t="shared" si="6"/>
        <v>0</v>
      </c>
      <c r="V46" s="1">
        <f t="shared" si="3"/>
        <v>0</v>
      </c>
    </row>
    <row r="47" spans="1:22" ht="101.25" customHeight="1" x14ac:dyDescent="0.3">
      <c r="A47" s="5">
        <v>60</v>
      </c>
      <c r="B47" s="4">
        <v>33651138</v>
      </c>
      <c r="C47" s="28" t="s">
        <v>194</v>
      </c>
      <c r="D47" s="5" t="s">
        <v>3</v>
      </c>
      <c r="E47" s="15" t="s">
        <v>195</v>
      </c>
      <c r="F47" s="5" t="s">
        <v>4</v>
      </c>
      <c r="G47" s="7">
        <v>2590</v>
      </c>
      <c r="H47" s="21">
        <f>40+30</f>
        <v>70</v>
      </c>
      <c r="I47" s="4">
        <v>70</v>
      </c>
      <c r="J47" s="7">
        <f t="shared" si="4"/>
        <v>181300</v>
      </c>
      <c r="K47" s="24" t="s">
        <v>196</v>
      </c>
      <c r="L47" s="24" t="s">
        <v>197</v>
      </c>
      <c r="M47" s="24" t="s">
        <v>5</v>
      </c>
      <c r="Q47" s="26">
        <v>70</v>
      </c>
      <c r="R47" s="26">
        <f t="shared" si="5"/>
        <v>181300</v>
      </c>
      <c r="S47" s="26">
        <v>0</v>
      </c>
      <c r="T47" s="26">
        <f t="shared" si="6"/>
        <v>0</v>
      </c>
      <c r="V47" s="1">
        <f t="shared" si="3"/>
        <v>0</v>
      </c>
    </row>
    <row r="48" spans="1:22" ht="101.25" customHeight="1" x14ac:dyDescent="0.3">
      <c r="A48" s="5">
        <v>61</v>
      </c>
      <c r="B48" s="4">
        <v>33691236</v>
      </c>
      <c r="C48" s="28" t="s">
        <v>198</v>
      </c>
      <c r="D48" s="5" t="s">
        <v>3</v>
      </c>
      <c r="E48" s="15" t="s">
        <v>199</v>
      </c>
      <c r="F48" s="5" t="s">
        <v>4</v>
      </c>
      <c r="G48" s="7">
        <v>130</v>
      </c>
      <c r="H48" s="21">
        <f>450+200</f>
        <v>650</v>
      </c>
      <c r="I48" s="4">
        <v>1600</v>
      </c>
      <c r="J48" s="7">
        <f t="shared" si="4"/>
        <v>208000</v>
      </c>
      <c r="K48" s="24" t="s">
        <v>200</v>
      </c>
      <c r="L48" s="24" t="s">
        <v>201</v>
      </c>
      <c r="M48" s="24" t="s">
        <v>5</v>
      </c>
      <c r="Q48" s="26">
        <v>0</v>
      </c>
      <c r="R48" s="26">
        <f t="shared" si="5"/>
        <v>0</v>
      </c>
      <c r="S48" s="26">
        <v>1600</v>
      </c>
      <c r="T48" s="26">
        <f t="shared" si="6"/>
        <v>208000</v>
      </c>
      <c r="V48" s="1">
        <f t="shared" si="3"/>
        <v>0</v>
      </c>
    </row>
    <row r="49" spans="1:22" ht="101.25" hidden="1" customHeight="1" x14ac:dyDescent="0.3">
      <c r="A49" s="5">
        <v>62</v>
      </c>
      <c r="B49" s="4">
        <v>33661147</v>
      </c>
      <c r="C49" s="28" t="s">
        <v>202</v>
      </c>
      <c r="D49" s="5" t="s">
        <v>3</v>
      </c>
      <c r="E49" s="15" t="s">
        <v>203</v>
      </c>
      <c r="F49" s="5" t="s">
        <v>4</v>
      </c>
      <c r="G49" s="7">
        <v>48</v>
      </c>
      <c r="H49" s="5">
        <v>700</v>
      </c>
      <c r="I49" s="4">
        <v>800</v>
      </c>
      <c r="J49" s="7">
        <f t="shared" si="4"/>
        <v>38400</v>
      </c>
      <c r="K49" s="24" t="s">
        <v>204</v>
      </c>
      <c r="L49" s="24" t="s">
        <v>205</v>
      </c>
      <c r="M49" s="24" t="s">
        <v>5</v>
      </c>
      <c r="Q49" s="26">
        <v>800</v>
      </c>
      <c r="R49" s="26">
        <f t="shared" si="5"/>
        <v>38400</v>
      </c>
      <c r="S49" s="26">
        <v>0</v>
      </c>
      <c r="T49" s="26">
        <f t="shared" si="6"/>
        <v>0</v>
      </c>
      <c r="V49" s="1">
        <f t="shared" si="3"/>
        <v>0</v>
      </c>
    </row>
    <row r="50" spans="1:22" ht="101.25" hidden="1" customHeight="1" x14ac:dyDescent="0.3">
      <c r="A50" s="5">
        <v>63</v>
      </c>
      <c r="B50" s="4">
        <v>33631210</v>
      </c>
      <c r="C50" s="28" t="s">
        <v>206</v>
      </c>
      <c r="D50" s="5" t="s">
        <v>3</v>
      </c>
      <c r="E50" s="15" t="s">
        <v>207</v>
      </c>
      <c r="F50" s="5" t="s">
        <v>4</v>
      </c>
      <c r="G50" s="7">
        <v>950</v>
      </c>
      <c r="H50" s="5">
        <v>40</v>
      </c>
      <c r="I50" s="4">
        <v>40</v>
      </c>
      <c r="J50" s="7">
        <f t="shared" si="4"/>
        <v>38000</v>
      </c>
      <c r="K50" s="24" t="s">
        <v>208</v>
      </c>
      <c r="L50" s="24" t="s">
        <v>209</v>
      </c>
      <c r="M50" s="24" t="s">
        <v>5</v>
      </c>
      <c r="Q50" s="26">
        <v>40</v>
      </c>
      <c r="R50" s="26">
        <f t="shared" si="5"/>
        <v>38000</v>
      </c>
      <c r="S50" s="26">
        <v>0</v>
      </c>
      <c r="T50" s="26">
        <f t="shared" si="6"/>
        <v>0</v>
      </c>
      <c r="V50" s="1">
        <f t="shared" si="3"/>
        <v>0</v>
      </c>
    </row>
    <row r="51" spans="1:22" ht="101.25" customHeight="1" x14ac:dyDescent="0.3">
      <c r="A51" s="5">
        <v>64</v>
      </c>
      <c r="B51" s="4">
        <v>33631310</v>
      </c>
      <c r="C51" s="28" t="s">
        <v>210</v>
      </c>
      <c r="D51" s="5" t="s">
        <v>3</v>
      </c>
      <c r="E51" s="15" t="s">
        <v>211</v>
      </c>
      <c r="F51" s="5" t="s">
        <v>4</v>
      </c>
      <c r="G51" s="7">
        <v>113</v>
      </c>
      <c r="H51" s="21">
        <f>500+300</f>
        <v>800</v>
      </c>
      <c r="I51" s="4">
        <v>800</v>
      </c>
      <c r="J51" s="7">
        <f t="shared" si="4"/>
        <v>90400</v>
      </c>
      <c r="K51" s="24" t="s">
        <v>212</v>
      </c>
      <c r="L51" s="24" t="s">
        <v>213</v>
      </c>
      <c r="M51" s="24" t="s">
        <v>5</v>
      </c>
      <c r="Q51" s="26">
        <v>0</v>
      </c>
      <c r="R51" s="26">
        <f t="shared" si="5"/>
        <v>0</v>
      </c>
      <c r="S51" s="26">
        <v>800</v>
      </c>
      <c r="T51" s="26">
        <f t="shared" si="6"/>
        <v>90400</v>
      </c>
      <c r="V51" s="1">
        <f t="shared" si="3"/>
        <v>0</v>
      </c>
    </row>
    <row r="52" spans="1:22" ht="101.25" hidden="1" customHeight="1" x14ac:dyDescent="0.3">
      <c r="A52" s="5">
        <v>65</v>
      </c>
      <c r="B52" s="4">
        <v>33671125</v>
      </c>
      <c r="C52" s="28" t="s">
        <v>214</v>
      </c>
      <c r="D52" s="5" t="s">
        <v>3</v>
      </c>
      <c r="E52" s="15" t="s">
        <v>215</v>
      </c>
      <c r="F52" s="5" t="s">
        <v>4</v>
      </c>
      <c r="G52" s="7">
        <v>8</v>
      </c>
      <c r="H52" s="5">
        <v>2500</v>
      </c>
      <c r="I52" s="4">
        <v>4000</v>
      </c>
      <c r="J52" s="7">
        <f t="shared" si="4"/>
        <v>32000</v>
      </c>
      <c r="K52" s="24" t="s">
        <v>216</v>
      </c>
      <c r="L52" s="24" t="s">
        <v>217</v>
      </c>
      <c r="M52" s="24" t="s">
        <v>5</v>
      </c>
      <c r="Q52" s="26">
        <v>4000</v>
      </c>
      <c r="R52" s="26">
        <f t="shared" si="5"/>
        <v>32000</v>
      </c>
      <c r="S52" s="26">
        <v>0</v>
      </c>
      <c r="T52" s="26">
        <f t="shared" si="6"/>
        <v>0</v>
      </c>
      <c r="V52" s="1">
        <f t="shared" si="3"/>
        <v>0</v>
      </c>
    </row>
    <row r="53" spans="1:22" ht="101.25" hidden="1" customHeight="1" x14ac:dyDescent="0.3">
      <c r="A53" s="5">
        <v>66</v>
      </c>
      <c r="B53" s="4">
        <v>33671130</v>
      </c>
      <c r="C53" s="28" t="s">
        <v>218</v>
      </c>
      <c r="D53" s="5" t="s">
        <v>3</v>
      </c>
      <c r="E53" s="15" t="s">
        <v>219</v>
      </c>
      <c r="F53" s="5" t="s">
        <v>4</v>
      </c>
      <c r="G53" s="7">
        <v>25.2</v>
      </c>
      <c r="H53" s="5">
        <v>6000</v>
      </c>
      <c r="I53" s="4">
        <v>15000</v>
      </c>
      <c r="J53" s="7">
        <f t="shared" si="4"/>
        <v>378000</v>
      </c>
      <c r="K53" s="24" t="s">
        <v>220</v>
      </c>
      <c r="L53" s="24" t="s">
        <v>221</v>
      </c>
      <c r="M53" s="24" t="s">
        <v>5</v>
      </c>
      <c r="Q53" s="26">
        <v>12000</v>
      </c>
      <c r="R53" s="26">
        <f t="shared" si="5"/>
        <v>302400</v>
      </c>
      <c r="S53" s="26">
        <v>3000</v>
      </c>
      <c r="T53" s="26">
        <f t="shared" si="6"/>
        <v>75600</v>
      </c>
      <c r="V53" s="1">
        <f t="shared" si="3"/>
        <v>0</v>
      </c>
    </row>
    <row r="54" spans="1:22" ht="101.25" hidden="1" customHeight="1" x14ac:dyDescent="0.3">
      <c r="A54" s="5">
        <v>67</v>
      </c>
      <c r="B54" s="4">
        <v>33621700</v>
      </c>
      <c r="C54" s="28" t="s">
        <v>222</v>
      </c>
      <c r="D54" s="5" t="s">
        <v>3</v>
      </c>
      <c r="E54" s="15" t="s">
        <v>223</v>
      </c>
      <c r="F54" s="5" t="s">
        <v>4</v>
      </c>
      <c r="G54" s="7">
        <v>15.2</v>
      </c>
      <c r="H54" s="5">
        <v>8000</v>
      </c>
      <c r="I54" s="4">
        <v>12000</v>
      </c>
      <c r="J54" s="7">
        <f t="shared" si="4"/>
        <v>182400</v>
      </c>
      <c r="K54" s="24" t="s">
        <v>224</v>
      </c>
      <c r="L54" s="24" t="s">
        <v>225</v>
      </c>
      <c r="M54" s="24" t="s">
        <v>5</v>
      </c>
      <c r="Q54" s="26">
        <v>12000</v>
      </c>
      <c r="R54" s="26">
        <f t="shared" si="5"/>
        <v>182400</v>
      </c>
      <c r="S54" s="26">
        <v>0</v>
      </c>
      <c r="T54" s="26">
        <f t="shared" si="6"/>
        <v>0</v>
      </c>
      <c r="V54" s="1">
        <f t="shared" si="3"/>
        <v>0</v>
      </c>
    </row>
    <row r="55" spans="1:22" ht="101.25" customHeight="1" x14ac:dyDescent="0.3">
      <c r="A55" s="5">
        <v>68</v>
      </c>
      <c r="B55" s="4" t="s">
        <v>226</v>
      </c>
      <c r="C55" s="28" t="s">
        <v>227</v>
      </c>
      <c r="D55" s="5" t="s">
        <v>3</v>
      </c>
      <c r="E55" s="15" t="s">
        <v>228</v>
      </c>
      <c r="F55" s="5" t="s">
        <v>4</v>
      </c>
      <c r="G55" s="7">
        <v>105</v>
      </c>
      <c r="H55" s="21">
        <f>4500+3000</f>
        <v>7500</v>
      </c>
      <c r="I55" s="4">
        <v>7500</v>
      </c>
      <c r="J55" s="7">
        <f t="shared" si="4"/>
        <v>787500</v>
      </c>
      <c r="K55" s="24" t="s">
        <v>229</v>
      </c>
      <c r="L55" s="24" t="s">
        <v>230</v>
      </c>
      <c r="M55" s="24" t="s">
        <v>5</v>
      </c>
      <c r="Q55" s="26">
        <v>0</v>
      </c>
      <c r="R55" s="26">
        <f t="shared" si="5"/>
        <v>0</v>
      </c>
      <c r="S55" s="26">
        <v>7500</v>
      </c>
      <c r="T55" s="26">
        <f t="shared" si="6"/>
        <v>787500</v>
      </c>
      <c r="V55" s="1">
        <f t="shared" si="3"/>
        <v>0</v>
      </c>
    </row>
    <row r="56" spans="1:22" ht="101.25" hidden="1" customHeight="1" x14ac:dyDescent="0.3">
      <c r="A56" s="5">
        <v>69</v>
      </c>
      <c r="B56" s="4">
        <v>33631490</v>
      </c>
      <c r="C56" s="28" t="s">
        <v>231</v>
      </c>
      <c r="D56" s="5" t="s">
        <v>3</v>
      </c>
      <c r="E56" s="15" t="s">
        <v>232</v>
      </c>
      <c r="F56" s="5" t="s">
        <v>4</v>
      </c>
      <c r="G56" s="7">
        <v>2200</v>
      </c>
      <c r="H56" s="5">
        <v>85</v>
      </c>
      <c r="I56" s="4">
        <v>100</v>
      </c>
      <c r="J56" s="7">
        <f t="shared" si="4"/>
        <v>220000</v>
      </c>
      <c r="K56" s="24" t="s">
        <v>233</v>
      </c>
      <c r="L56" s="24" t="s">
        <v>234</v>
      </c>
      <c r="M56" s="24" t="s">
        <v>5</v>
      </c>
      <c r="Q56" s="26">
        <v>100</v>
      </c>
      <c r="R56" s="26">
        <f t="shared" si="5"/>
        <v>220000</v>
      </c>
      <c r="S56" s="26">
        <v>0</v>
      </c>
      <c r="T56" s="26">
        <f t="shared" si="6"/>
        <v>0</v>
      </c>
      <c r="V56" s="1">
        <f t="shared" si="3"/>
        <v>0</v>
      </c>
    </row>
    <row r="57" spans="1:22" ht="101.25" customHeight="1" x14ac:dyDescent="0.3">
      <c r="A57" s="5">
        <v>70</v>
      </c>
      <c r="B57" s="4">
        <v>33621740</v>
      </c>
      <c r="C57" s="28" t="s">
        <v>235</v>
      </c>
      <c r="D57" s="5" t="s">
        <v>3</v>
      </c>
      <c r="E57" s="15" t="s">
        <v>236</v>
      </c>
      <c r="F57" s="5" t="s">
        <v>4</v>
      </c>
      <c r="G57" s="7">
        <v>5.7</v>
      </c>
      <c r="H57" s="21">
        <f>5700+600</f>
        <v>6300</v>
      </c>
      <c r="I57" s="4">
        <v>7200</v>
      </c>
      <c r="J57" s="7">
        <f t="shared" si="4"/>
        <v>41040</v>
      </c>
      <c r="K57" s="24" t="s">
        <v>237</v>
      </c>
      <c r="L57" s="24" t="s">
        <v>238</v>
      </c>
      <c r="M57" s="24" t="s">
        <v>5</v>
      </c>
      <c r="Q57" s="26">
        <v>7200</v>
      </c>
      <c r="R57" s="26">
        <f t="shared" si="5"/>
        <v>41040</v>
      </c>
      <c r="S57" s="26">
        <v>0</v>
      </c>
      <c r="T57" s="26">
        <f t="shared" si="6"/>
        <v>0</v>
      </c>
      <c r="V57" s="1">
        <f t="shared" si="3"/>
        <v>0</v>
      </c>
    </row>
    <row r="58" spans="1:22" ht="101.25" customHeight="1" x14ac:dyDescent="0.3">
      <c r="A58" s="5">
        <v>71</v>
      </c>
      <c r="B58" s="4">
        <v>33631290</v>
      </c>
      <c r="C58" s="28" t="s">
        <v>239</v>
      </c>
      <c r="D58" s="5" t="s">
        <v>3</v>
      </c>
      <c r="E58" s="15" t="s">
        <v>240</v>
      </c>
      <c r="F58" s="5" t="s">
        <v>4</v>
      </c>
      <c r="G58" s="7">
        <v>750</v>
      </c>
      <c r="H58" s="21">
        <f>300+50</f>
        <v>350</v>
      </c>
      <c r="I58" s="4">
        <v>420</v>
      </c>
      <c r="J58" s="7">
        <f t="shared" si="4"/>
        <v>315000</v>
      </c>
      <c r="K58" s="24" t="s">
        <v>241</v>
      </c>
      <c r="L58" s="24" t="s">
        <v>242</v>
      </c>
      <c r="M58" s="24" t="s">
        <v>5</v>
      </c>
      <c r="Q58" s="26">
        <v>0</v>
      </c>
      <c r="R58" s="26">
        <f t="shared" si="5"/>
        <v>0</v>
      </c>
      <c r="S58" s="26">
        <v>420</v>
      </c>
      <c r="T58" s="26">
        <f t="shared" si="6"/>
        <v>315000</v>
      </c>
      <c r="V58" s="1">
        <f t="shared" si="3"/>
        <v>0</v>
      </c>
    </row>
    <row r="59" spans="1:22" ht="101.25" hidden="1" customHeight="1" x14ac:dyDescent="0.3">
      <c r="A59" s="5">
        <v>74</v>
      </c>
      <c r="B59" s="4">
        <v>33691140</v>
      </c>
      <c r="C59" s="28" t="s">
        <v>245</v>
      </c>
      <c r="D59" s="5" t="s">
        <v>3</v>
      </c>
      <c r="E59" s="15" t="s">
        <v>246</v>
      </c>
      <c r="F59" s="5" t="s">
        <v>4</v>
      </c>
      <c r="G59" s="7">
        <v>93</v>
      </c>
      <c r="H59" s="5">
        <v>500</v>
      </c>
      <c r="I59" s="4">
        <v>500</v>
      </c>
      <c r="J59" s="7">
        <f t="shared" si="4"/>
        <v>46500</v>
      </c>
      <c r="K59" s="24" t="s">
        <v>247</v>
      </c>
      <c r="L59" s="24" t="s">
        <v>248</v>
      </c>
      <c r="M59" s="24" t="s">
        <v>5</v>
      </c>
      <c r="Q59" s="26">
        <v>0</v>
      </c>
      <c r="R59" s="26">
        <f t="shared" si="5"/>
        <v>0</v>
      </c>
      <c r="S59" s="26">
        <v>500</v>
      </c>
      <c r="T59" s="26">
        <f t="shared" si="6"/>
        <v>46500</v>
      </c>
      <c r="V59" s="1">
        <f t="shared" si="3"/>
        <v>0</v>
      </c>
    </row>
    <row r="60" spans="1:22" ht="101.25" customHeight="1" x14ac:dyDescent="0.3">
      <c r="A60" s="5">
        <v>75</v>
      </c>
      <c r="B60" s="4">
        <v>33691202</v>
      </c>
      <c r="C60" s="28" t="s">
        <v>249</v>
      </c>
      <c r="D60" s="5" t="s">
        <v>3</v>
      </c>
      <c r="E60" s="15" t="s">
        <v>250</v>
      </c>
      <c r="F60" s="5" t="s">
        <v>4</v>
      </c>
      <c r="G60" s="7">
        <v>183</v>
      </c>
      <c r="H60" s="21">
        <f>500+400</f>
        <v>900</v>
      </c>
      <c r="I60" s="4">
        <v>4000</v>
      </c>
      <c r="J60" s="7">
        <f t="shared" si="4"/>
        <v>732000</v>
      </c>
      <c r="K60" s="24" t="s">
        <v>251</v>
      </c>
      <c r="L60" s="24" t="s">
        <v>252</v>
      </c>
      <c r="M60" s="24" t="s">
        <v>5</v>
      </c>
      <c r="Q60" s="26">
        <v>400</v>
      </c>
      <c r="R60" s="26">
        <f t="shared" si="5"/>
        <v>73200</v>
      </c>
      <c r="S60" s="26">
        <v>3600</v>
      </c>
      <c r="T60" s="26">
        <f t="shared" si="6"/>
        <v>658800</v>
      </c>
      <c r="V60" s="1">
        <f t="shared" si="3"/>
        <v>0</v>
      </c>
    </row>
    <row r="61" spans="1:22" ht="101.25" hidden="1" customHeight="1" x14ac:dyDescent="0.3">
      <c r="A61" s="5">
        <v>76</v>
      </c>
      <c r="B61" s="4">
        <v>33621690</v>
      </c>
      <c r="C61" s="28" t="s">
        <v>253</v>
      </c>
      <c r="D61" s="5" t="s">
        <v>3</v>
      </c>
      <c r="E61" s="15" t="s">
        <v>254</v>
      </c>
      <c r="F61" s="5" t="s">
        <v>4</v>
      </c>
      <c r="G61" s="7">
        <v>26.7</v>
      </c>
      <c r="H61" s="5">
        <v>4000</v>
      </c>
      <c r="I61" s="4">
        <v>4000</v>
      </c>
      <c r="J61" s="7">
        <f t="shared" si="4"/>
        <v>106800</v>
      </c>
      <c r="K61" s="24" t="s">
        <v>255</v>
      </c>
      <c r="L61" s="24" t="s">
        <v>256</v>
      </c>
      <c r="M61" s="24" t="s">
        <v>5</v>
      </c>
      <c r="Q61" s="26">
        <v>4000</v>
      </c>
      <c r="R61" s="26">
        <f t="shared" si="5"/>
        <v>106800</v>
      </c>
      <c r="S61" s="26">
        <v>0</v>
      </c>
      <c r="T61" s="26">
        <f t="shared" si="6"/>
        <v>0</v>
      </c>
      <c r="V61" s="1">
        <f t="shared" si="3"/>
        <v>0</v>
      </c>
    </row>
    <row r="62" spans="1:22" ht="101.25" hidden="1" customHeight="1" x14ac:dyDescent="0.3">
      <c r="A62" s="5">
        <v>77</v>
      </c>
      <c r="B62" s="4">
        <v>33621590</v>
      </c>
      <c r="C62" s="28" t="s">
        <v>257</v>
      </c>
      <c r="D62" s="5" t="s">
        <v>3</v>
      </c>
      <c r="E62" s="15" t="s">
        <v>258</v>
      </c>
      <c r="F62" s="5" t="s">
        <v>4</v>
      </c>
      <c r="G62" s="7">
        <v>3.36</v>
      </c>
      <c r="H62" s="5">
        <v>2500</v>
      </c>
      <c r="I62" s="4">
        <v>2500</v>
      </c>
      <c r="J62" s="7">
        <f t="shared" si="4"/>
        <v>8400</v>
      </c>
      <c r="K62" s="24" t="s">
        <v>259</v>
      </c>
      <c r="L62" s="24" t="s">
        <v>260</v>
      </c>
      <c r="M62" s="24" t="s">
        <v>5</v>
      </c>
      <c r="Q62" s="26">
        <v>2500</v>
      </c>
      <c r="R62" s="26">
        <f t="shared" si="5"/>
        <v>8400</v>
      </c>
      <c r="S62" s="26">
        <v>0</v>
      </c>
      <c r="T62" s="26">
        <f t="shared" si="6"/>
        <v>0</v>
      </c>
      <c r="V62" s="1">
        <f t="shared" si="3"/>
        <v>0</v>
      </c>
    </row>
    <row r="63" spans="1:22" ht="101.25" customHeight="1" x14ac:dyDescent="0.3">
      <c r="A63" s="5">
        <v>78</v>
      </c>
      <c r="B63" s="4">
        <v>33691500</v>
      </c>
      <c r="C63" s="28" t="s">
        <v>261</v>
      </c>
      <c r="D63" s="5" t="s">
        <v>3</v>
      </c>
      <c r="E63" s="15" t="s">
        <v>262</v>
      </c>
      <c r="F63" s="5" t="s">
        <v>4</v>
      </c>
      <c r="G63" s="7">
        <v>1900</v>
      </c>
      <c r="H63" s="21">
        <f>350+250</f>
        <v>600</v>
      </c>
      <c r="I63" s="4">
        <v>600</v>
      </c>
      <c r="J63" s="7">
        <f t="shared" si="4"/>
        <v>1140000</v>
      </c>
      <c r="K63" s="24" t="s">
        <v>263</v>
      </c>
      <c r="L63" s="24" t="s">
        <v>264</v>
      </c>
      <c r="M63" s="24" t="s">
        <v>5</v>
      </c>
      <c r="Q63" s="26">
        <v>600</v>
      </c>
      <c r="R63" s="26">
        <f t="shared" si="5"/>
        <v>1140000</v>
      </c>
      <c r="S63" s="26">
        <v>0</v>
      </c>
      <c r="T63" s="26">
        <f t="shared" si="6"/>
        <v>0</v>
      </c>
      <c r="V63" s="1">
        <f t="shared" si="3"/>
        <v>0</v>
      </c>
    </row>
    <row r="64" spans="1:22" ht="101.25" hidden="1" customHeight="1" x14ac:dyDescent="0.3">
      <c r="A64" s="5">
        <v>79</v>
      </c>
      <c r="B64" s="4" t="s">
        <v>265</v>
      </c>
      <c r="C64" s="28" t="s">
        <v>266</v>
      </c>
      <c r="D64" s="5" t="s">
        <v>3</v>
      </c>
      <c r="E64" s="15" t="s">
        <v>267</v>
      </c>
      <c r="F64" s="5" t="s">
        <v>4</v>
      </c>
      <c r="G64" s="7">
        <v>42</v>
      </c>
      <c r="H64" s="5">
        <v>1400</v>
      </c>
      <c r="I64" s="4">
        <v>3200</v>
      </c>
      <c r="J64" s="7">
        <f t="shared" si="4"/>
        <v>134400</v>
      </c>
      <c r="K64" s="24" t="s">
        <v>268</v>
      </c>
      <c r="L64" s="24" t="s">
        <v>269</v>
      </c>
      <c r="M64" s="24" t="s">
        <v>5</v>
      </c>
      <c r="Q64" s="26">
        <v>3200</v>
      </c>
      <c r="R64" s="26">
        <f t="shared" si="5"/>
        <v>134400</v>
      </c>
      <c r="S64" s="26">
        <v>0</v>
      </c>
      <c r="T64" s="26">
        <f t="shared" si="6"/>
        <v>0</v>
      </c>
      <c r="V64" s="1">
        <f t="shared" si="3"/>
        <v>0</v>
      </c>
    </row>
    <row r="65" spans="1:22" ht="101.25" customHeight="1" x14ac:dyDescent="0.3">
      <c r="A65" s="5">
        <v>80</v>
      </c>
      <c r="B65" s="4">
        <v>33611130</v>
      </c>
      <c r="C65" s="28" t="s">
        <v>270</v>
      </c>
      <c r="D65" s="5" t="s">
        <v>3</v>
      </c>
      <c r="E65" s="15" t="s">
        <v>271</v>
      </c>
      <c r="F65" s="5" t="s">
        <v>4</v>
      </c>
      <c r="G65" s="7">
        <v>54</v>
      </c>
      <c r="H65" s="21">
        <f>500+600</f>
        <v>1100</v>
      </c>
      <c r="I65" s="4">
        <v>2500</v>
      </c>
      <c r="J65" s="7">
        <f t="shared" si="4"/>
        <v>135000</v>
      </c>
      <c r="K65" s="24" t="s">
        <v>272</v>
      </c>
      <c r="L65" s="24" t="s">
        <v>273</v>
      </c>
      <c r="M65" s="24" t="s">
        <v>5</v>
      </c>
      <c r="Q65" s="26">
        <v>2200</v>
      </c>
      <c r="R65" s="26">
        <f t="shared" si="5"/>
        <v>118800</v>
      </c>
      <c r="S65" s="26">
        <v>300</v>
      </c>
      <c r="T65" s="26">
        <f t="shared" si="6"/>
        <v>16200</v>
      </c>
      <c r="V65" s="1">
        <f t="shared" si="3"/>
        <v>0</v>
      </c>
    </row>
    <row r="66" spans="1:22" ht="101.25" customHeight="1" x14ac:dyDescent="0.3">
      <c r="A66" s="5">
        <v>81</v>
      </c>
      <c r="B66" s="4">
        <v>33621290</v>
      </c>
      <c r="C66" s="28" t="s">
        <v>274</v>
      </c>
      <c r="D66" s="5" t="s">
        <v>3</v>
      </c>
      <c r="E66" s="15" t="s">
        <v>275</v>
      </c>
      <c r="F66" s="5" t="s">
        <v>4</v>
      </c>
      <c r="G66" s="7">
        <v>106</v>
      </c>
      <c r="H66" s="21">
        <f>2750+600</f>
        <v>3350</v>
      </c>
      <c r="I66" s="4">
        <v>3600</v>
      </c>
      <c r="J66" s="7">
        <f t="shared" ref="J66:J97" si="7">I66*G66</f>
        <v>381600</v>
      </c>
      <c r="K66" s="24" t="s">
        <v>276</v>
      </c>
      <c r="L66" s="24" t="s">
        <v>277</v>
      </c>
      <c r="M66" s="24" t="s">
        <v>36</v>
      </c>
      <c r="Q66" s="26">
        <v>2600</v>
      </c>
      <c r="R66" s="26">
        <f t="shared" ref="R66:R97" si="8">Q66*G66</f>
        <v>275600</v>
      </c>
      <c r="S66" s="26">
        <v>1000</v>
      </c>
      <c r="T66" s="26">
        <f t="shared" ref="T66:T97" si="9">S66*G66</f>
        <v>106000</v>
      </c>
      <c r="V66" s="1">
        <f t="shared" ref="V66:V129" si="10">I66-Q66-S66</f>
        <v>0</v>
      </c>
    </row>
    <row r="67" spans="1:22" ht="101.25" hidden="1" customHeight="1" x14ac:dyDescent="0.3">
      <c r="A67" s="5">
        <v>82</v>
      </c>
      <c r="B67" s="4">
        <v>33651192</v>
      </c>
      <c r="C67" s="28" t="s">
        <v>278</v>
      </c>
      <c r="D67" s="5" t="s">
        <v>3</v>
      </c>
      <c r="E67" s="15" t="s">
        <v>279</v>
      </c>
      <c r="F67" s="5" t="s">
        <v>4</v>
      </c>
      <c r="G67" s="7">
        <v>120000</v>
      </c>
      <c r="H67" s="5">
        <v>8</v>
      </c>
      <c r="I67" s="4">
        <v>8</v>
      </c>
      <c r="J67" s="7">
        <f t="shared" si="7"/>
        <v>960000</v>
      </c>
      <c r="K67" s="24" t="s">
        <v>280</v>
      </c>
      <c r="L67" s="24" t="s">
        <v>281</v>
      </c>
      <c r="M67" s="24" t="s">
        <v>5</v>
      </c>
      <c r="N67" s="23" t="s">
        <v>282</v>
      </c>
      <c r="Q67" s="26">
        <v>0</v>
      </c>
      <c r="R67" s="26">
        <f t="shared" si="8"/>
        <v>0</v>
      </c>
      <c r="S67" s="26">
        <v>8</v>
      </c>
      <c r="T67" s="26">
        <f t="shared" si="9"/>
        <v>960000</v>
      </c>
      <c r="V67" s="1">
        <f t="shared" si="10"/>
        <v>0</v>
      </c>
    </row>
    <row r="68" spans="1:22" ht="101.25" hidden="1" customHeight="1" x14ac:dyDescent="0.3">
      <c r="A68" s="5">
        <v>83</v>
      </c>
      <c r="B68" s="4">
        <v>33621360</v>
      </c>
      <c r="C68" s="28" t="s">
        <v>283</v>
      </c>
      <c r="D68" s="5" t="s">
        <v>3</v>
      </c>
      <c r="E68" s="15" t="s">
        <v>284</v>
      </c>
      <c r="F68" s="5" t="s">
        <v>4</v>
      </c>
      <c r="G68" s="7">
        <v>720</v>
      </c>
      <c r="H68" s="5">
        <v>5050</v>
      </c>
      <c r="I68" s="4">
        <v>4400</v>
      </c>
      <c r="J68" s="7">
        <f t="shared" si="7"/>
        <v>3168000</v>
      </c>
      <c r="K68" s="24" t="s">
        <v>285</v>
      </c>
      <c r="L68" s="24" t="s">
        <v>286</v>
      </c>
      <c r="M68" s="24" t="s">
        <v>5</v>
      </c>
      <c r="N68" s="23" t="s">
        <v>287</v>
      </c>
      <c r="Q68" s="26">
        <v>4400</v>
      </c>
      <c r="R68" s="26">
        <f t="shared" si="8"/>
        <v>3168000</v>
      </c>
      <c r="S68" s="26">
        <v>0</v>
      </c>
      <c r="T68" s="26">
        <f t="shared" si="9"/>
        <v>0</v>
      </c>
      <c r="V68" s="1">
        <f t="shared" si="10"/>
        <v>0</v>
      </c>
    </row>
    <row r="69" spans="1:22" ht="101.25" hidden="1" customHeight="1" x14ac:dyDescent="0.3">
      <c r="A69" s="5">
        <v>84</v>
      </c>
      <c r="B69" s="4">
        <v>33651163</v>
      </c>
      <c r="C69" s="28" t="s">
        <v>288</v>
      </c>
      <c r="D69" s="5" t="s">
        <v>3</v>
      </c>
      <c r="E69" s="15" t="s">
        <v>289</v>
      </c>
      <c r="F69" s="5" t="s">
        <v>4</v>
      </c>
      <c r="G69" s="7">
        <v>1483</v>
      </c>
      <c r="H69" s="5">
        <v>3000</v>
      </c>
      <c r="I69" s="4">
        <v>2000</v>
      </c>
      <c r="J69" s="7">
        <f t="shared" si="7"/>
        <v>2966000</v>
      </c>
      <c r="K69" s="24" t="s">
        <v>290</v>
      </c>
      <c r="L69" s="24" t="s">
        <v>291</v>
      </c>
      <c r="M69" s="24" t="s">
        <v>5</v>
      </c>
      <c r="N69" s="23" t="s">
        <v>292</v>
      </c>
      <c r="Q69" s="26">
        <v>300</v>
      </c>
      <c r="R69" s="26">
        <f t="shared" si="8"/>
        <v>444900</v>
      </c>
      <c r="S69" s="26">
        <v>1700</v>
      </c>
      <c r="T69" s="26">
        <f t="shared" si="9"/>
        <v>2521100</v>
      </c>
      <c r="V69" s="1">
        <f t="shared" si="10"/>
        <v>0</v>
      </c>
    </row>
    <row r="70" spans="1:22" ht="101.25" customHeight="1" x14ac:dyDescent="0.3">
      <c r="A70" s="5">
        <v>85</v>
      </c>
      <c r="B70" s="4">
        <v>33691176</v>
      </c>
      <c r="C70" s="28" t="s">
        <v>293</v>
      </c>
      <c r="D70" s="5" t="s">
        <v>3</v>
      </c>
      <c r="E70" s="15" t="s">
        <v>294</v>
      </c>
      <c r="F70" s="5" t="s">
        <v>4</v>
      </c>
      <c r="G70" s="7">
        <v>3009</v>
      </c>
      <c r="H70" s="21">
        <f>5000+1450</f>
        <v>6450</v>
      </c>
      <c r="I70" s="4">
        <v>5000</v>
      </c>
      <c r="J70" s="7">
        <f t="shared" si="7"/>
        <v>15045000</v>
      </c>
      <c r="K70" s="24" t="s">
        <v>295</v>
      </c>
      <c r="L70" s="24" t="s">
        <v>296</v>
      </c>
      <c r="M70" s="24" t="s">
        <v>5</v>
      </c>
      <c r="Q70" s="26">
        <v>0</v>
      </c>
      <c r="R70" s="26">
        <f t="shared" si="8"/>
        <v>0</v>
      </c>
      <c r="S70" s="26">
        <v>5000</v>
      </c>
      <c r="T70" s="26">
        <f t="shared" si="9"/>
        <v>15045000</v>
      </c>
      <c r="V70" s="1">
        <f t="shared" si="10"/>
        <v>0</v>
      </c>
    </row>
    <row r="71" spans="1:22" ht="101.25" hidden="1" customHeight="1" x14ac:dyDescent="0.3">
      <c r="A71" s="5">
        <v>86</v>
      </c>
      <c r="B71" s="4">
        <v>33691176</v>
      </c>
      <c r="C71" s="28" t="s">
        <v>297</v>
      </c>
      <c r="D71" s="5" t="s">
        <v>3</v>
      </c>
      <c r="E71" s="15" t="s">
        <v>298</v>
      </c>
      <c r="F71" s="5" t="s">
        <v>4</v>
      </c>
      <c r="G71" s="7">
        <v>1200</v>
      </c>
      <c r="H71" s="5">
        <v>1800</v>
      </c>
      <c r="I71" s="4">
        <v>2800</v>
      </c>
      <c r="J71" s="7">
        <f t="shared" si="7"/>
        <v>3360000</v>
      </c>
      <c r="K71" s="24" t="s">
        <v>299</v>
      </c>
      <c r="L71" s="24" t="s">
        <v>300</v>
      </c>
      <c r="M71" s="24" t="s">
        <v>5</v>
      </c>
      <c r="N71" s="23" t="s">
        <v>301</v>
      </c>
      <c r="Q71" s="26">
        <v>2500</v>
      </c>
      <c r="R71" s="26">
        <f t="shared" si="8"/>
        <v>3000000</v>
      </c>
      <c r="S71" s="26">
        <v>300</v>
      </c>
      <c r="T71" s="26">
        <f t="shared" si="9"/>
        <v>360000</v>
      </c>
      <c r="V71" s="1">
        <f t="shared" si="10"/>
        <v>0</v>
      </c>
    </row>
    <row r="72" spans="1:22" ht="101.25" customHeight="1" x14ac:dyDescent="0.3">
      <c r="A72" s="5">
        <v>87</v>
      </c>
      <c r="B72" s="4">
        <v>33651170</v>
      </c>
      <c r="C72" s="28" t="s">
        <v>302</v>
      </c>
      <c r="D72" s="5" t="s">
        <v>3</v>
      </c>
      <c r="E72" s="15" t="s">
        <v>303</v>
      </c>
      <c r="F72" s="5" t="s">
        <v>4</v>
      </c>
      <c r="G72" s="7">
        <v>18.5</v>
      </c>
      <c r="H72" s="21">
        <f>1000+300</f>
        <v>1300</v>
      </c>
      <c r="I72" s="4">
        <v>2000</v>
      </c>
      <c r="J72" s="7">
        <f t="shared" si="7"/>
        <v>37000</v>
      </c>
      <c r="K72" s="24" t="s">
        <v>304</v>
      </c>
      <c r="L72" s="24" t="s">
        <v>305</v>
      </c>
      <c r="M72" s="24" t="s">
        <v>5</v>
      </c>
      <c r="N72" s="23" t="s">
        <v>306</v>
      </c>
      <c r="Q72" s="26">
        <v>0</v>
      </c>
      <c r="R72" s="26">
        <f t="shared" si="8"/>
        <v>0</v>
      </c>
      <c r="S72" s="26">
        <v>2000</v>
      </c>
      <c r="T72" s="26">
        <f t="shared" si="9"/>
        <v>37000</v>
      </c>
      <c r="V72" s="1">
        <f t="shared" si="10"/>
        <v>0</v>
      </c>
    </row>
    <row r="73" spans="1:22" ht="101.25" hidden="1" customHeight="1" x14ac:dyDescent="0.3">
      <c r="A73" s="5">
        <v>88</v>
      </c>
      <c r="B73" s="4">
        <v>33651134</v>
      </c>
      <c r="C73" s="28" t="s">
        <v>307</v>
      </c>
      <c r="D73" s="5" t="s">
        <v>3</v>
      </c>
      <c r="E73" s="15" t="s">
        <v>308</v>
      </c>
      <c r="F73" s="5" t="s">
        <v>4</v>
      </c>
      <c r="G73" s="7">
        <v>28.5</v>
      </c>
      <c r="H73" s="5">
        <v>500</v>
      </c>
      <c r="I73" s="4">
        <v>1000</v>
      </c>
      <c r="J73" s="7">
        <f t="shared" si="7"/>
        <v>28500</v>
      </c>
      <c r="K73" s="24" t="s">
        <v>309</v>
      </c>
      <c r="L73" s="24" t="s">
        <v>310</v>
      </c>
      <c r="M73" s="24" t="s">
        <v>5</v>
      </c>
      <c r="Q73" s="26">
        <v>600</v>
      </c>
      <c r="R73" s="26">
        <f t="shared" si="8"/>
        <v>17100</v>
      </c>
      <c r="S73" s="26">
        <v>400</v>
      </c>
      <c r="T73" s="26">
        <f t="shared" si="9"/>
        <v>11400</v>
      </c>
      <c r="V73" s="1">
        <f t="shared" si="10"/>
        <v>0</v>
      </c>
    </row>
    <row r="74" spans="1:22" ht="101.25" hidden="1" customHeight="1" x14ac:dyDescent="0.3">
      <c r="A74" s="5">
        <v>89</v>
      </c>
      <c r="B74" s="4">
        <v>33611170</v>
      </c>
      <c r="C74" s="28" t="s">
        <v>311</v>
      </c>
      <c r="D74" s="5" t="s">
        <v>3</v>
      </c>
      <c r="E74" s="15" t="s">
        <v>312</v>
      </c>
      <c r="F74" s="5" t="s">
        <v>4</v>
      </c>
      <c r="G74" s="7">
        <v>45</v>
      </c>
      <c r="H74" s="5">
        <v>2200</v>
      </c>
      <c r="I74" s="4">
        <v>1100</v>
      </c>
      <c r="J74" s="7">
        <f t="shared" si="7"/>
        <v>49500</v>
      </c>
      <c r="K74" s="24" t="s">
        <v>313</v>
      </c>
      <c r="L74" s="24" t="s">
        <v>314</v>
      </c>
      <c r="M74" s="24" t="s">
        <v>5</v>
      </c>
      <c r="Q74" s="26">
        <v>100</v>
      </c>
      <c r="R74" s="26">
        <f t="shared" si="8"/>
        <v>4500</v>
      </c>
      <c r="S74" s="26">
        <v>1000</v>
      </c>
      <c r="T74" s="26">
        <f t="shared" si="9"/>
        <v>45000</v>
      </c>
      <c r="V74" s="1">
        <f t="shared" si="10"/>
        <v>0</v>
      </c>
    </row>
    <row r="75" spans="1:22" ht="101.25" hidden="1" customHeight="1" x14ac:dyDescent="0.3">
      <c r="A75" s="5">
        <v>90</v>
      </c>
      <c r="B75" s="4">
        <v>33611240</v>
      </c>
      <c r="C75" s="28" t="s">
        <v>315</v>
      </c>
      <c r="D75" s="5" t="s">
        <v>3</v>
      </c>
      <c r="E75" s="15" t="s">
        <v>316</v>
      </c>
      <c r="F75" s="5" t="s">
        <v>4</v>
      </c>
      <c r="G75" s="7">
        <v>4</v>
      </c>
      <c r="H75" s="5">
        <v>8500</v>
      </c>
      <c r="I75" s="4">
        <v>8000</v>
      </c>
      <c r="J75" s="7">
        <f t="shared" si="7"/>
        <v>32000</v>
      </c>
      <c r="K75" s="24" t="s">
        <v>317</v>
      </c>
      <c r="L75" s="24" t="s">
        <v>318</v>
      </c>
      <c r="M75" s="24" t="s">
        <v>5</v>
      </c>
      <c r="Q75" s="26">
        <v>0</v>
      </c>
      <c r="R75" s="26">
        <f t="shared" si="8"/>
        <v>0</v>
      </c>
      <c r="S75" s="26">
        <v>8000</v>
      </c>
      <c r="T75" s="26">
        <f t="shared" si="9"/>
        <v>32000</v>
      </c>
      <c r="V75" s="1">
        <f t="shared" si="10"/>
        <v>0</v>
      </c>
    </row>
    <row r="76" spans="1:22" ht="101.25" hidden="1" customHeight="1" x14ac:dyDescent="0.3">
      <c r="A76" s="5">
        <v>91</v>
      </c>
      <c r="B76" s="4">
        <v>33661156</v>
      </c>
      <c r="C76" s="28" t="s">
        <v>319</v>
      </c>
      <c r="D76" s="5" t="s">
        <v>3</v>
      </c>
      <c r="E76" s="15" t="s">
        <v>320</v>
      </c>
      <c r="F76" s="5" t="s">
        <v>4</v>
      </c>
      <c r="G76" s="7">
        <v>374</v>
      </c>
      <c r="H76" s="5">
        <v>20</v>
      </c>
      <c r="I76" s="4">
        <v>20</v>
      </c>
      <c r="J76" s="7">
        <f t="shared" si="7"/>
        <v>7480</v>
      </c>
      <c r="K76" s="24" t="s">
        <v>321</v>
      </c>
      <c r="L76" s="24" t="s">
        <v>322</v>
      </c>
      <c r="M76" s="24" t="s">
        <v>5</v>
      </c>
      <c r="Q76" s="26">
        <v>20</v>
      </c>
      <c r="R76" s="26">
        <f t="shared" si="8"/>
        <v>7480</v>
      </c>
      <c r="S76" s="26">
        <v>0</v>
      </c>
      <c r="T76" s="26">
        <f t="shared" si="9"/>
        <v>0</v>
      </c>
      <c r="V76" s="1">
        <f t="shared" si="10"/>
        <v>0</v>
      </c>
    </row>
    <row r="77" spans="1:22" ht="101.25" hidden="1" customHeight="1" x14ac:dyDescent="0.3">
      <c r="A77" s="5">
        <v>92</v>
      </c>
      <c r="B77" s="4">
        <v>33141165</v>
      </c>
      <c r="C77" s="28" t="s">
        <v>323</v>
      </c>
      <c r="D77" s="5" t="s">
        <v>3</v>
      </c>
      <c r="E77" s="15" t="s">
        <v>324</v>
      </c>
      <c r="F77" s="5" t="s">
        <v>4</v>
      </c>
      <c r="G77" s="7">
        <v>14786</v>
      </c>
      <c r="H77" s="5">
        <v>50</v>
      </c>
      <c r="I77" s="4">
        <v>50</v>
      </c>
      <c r="J77" s="7">
        <f t="shared" si="7"/>
        <v>739300</v>
      </c>
      <c r="K77" s="24" t="s">
        <v>325</v>
      </c>
      <c r="L77" s="24" t="s">
        <v>326</v>
      </c>
      <c r="M77" s="24" t="s">
        <v>5</v>
      </c>
      <c r="Q77" s="26">
        <v>0</v>
      </c>
      <c r="R77" s="26">
        <f t="shared" si="8"/>
        <v>0</v>
      </c>
      <c r="S77" s="26">
        <v>50</v>
      </c>
      <c r="T77" s="26">
        <f t="shared" si="9"/>
        <v>739300</v>
      </c>
      <c r="V77" s="1">
        <f t="shared" si="10"/>
        <v>0</v>
      </c>
    </row>
    <row r="78" spans="1:22" ht="101.25" customHeight="1" x14ac:dyDescent="0.3">
      <c r="A78" s="5">
        <v>94</v>
      </c>
      <c r="B78" s="4">
        <v>33661117</v>
      </c>
      <c r="C78" s="28" t="s">
        <v>328</v>
      </c>
      <c r="D78" s="5" t="s">
        <v>3</v>
      </c>
      <c r="E78" s="15" t="s">
        <v>329</v>
      </c>
      <c r="F78" s="5" t="s">
        <v>4</v>
      </c>
      <c r="G78" s="7">
        <v>2.4300000000000002</v>
      </c>
      <c r="H78" s="21">
        <f>1500+600</f>
        <v>2100</v>
      </c>
      <c r="I78" s="4">
        <v>3600</v>
      </c>
      <c r="J78" s="7">
        <f t="shared" si="7"/>
        <v>8748</v>
      </c>
      <c r="K78" s="24" t="s">
        <v>330</v>
      </c>
      <c r="L78" s="24" t="s">
        <v>331</v>
      </c>
      <c r="M78" s="24" t="s">
        <v>5</v>
      </c>
      <c r="Q78" s="26">
        <v>3000</v>
      </c>
      <c r="R78" s="26">
        <f t="shared" si="8"/>
        <v>7290.0000000000009</v>
      </c>
      <c r="S78" s="26">
        <v>600</v>
      </c>
      <c r="T78" s="26">
        <f t="shared" si="9"/>
        <v>1458</v>
      </c>
      <c r="V78" s="1">
        <f t="shared" si="10"/>
        <v>0</v>
      </c>
    </row>
    <row r="79" spans="1:22" ht="101.25" hidden="1" customHeight="1" x14ac:dyDescent="0.3">
      <c r="A79" s="5">
        <v>95</v>
      </c>
      <c r="B79" s="4">
        <v>33691176</v>
      </c>
      <c r="C79" s="28" t="s">
        <v>332</v>
      </c>
      <c r="D79" s="5" t="s">
        <v>3</v>
      </c>
      <c r="E79" s="15" t="s">
        <v>333</v>
      </c>
      <c r="F79" s="5" t="s">
        <v>4</v>
      </c>
      <c r="G79" s="7">
        <v>147.97999999999999</v>
      </c>
      <c r="H79" s="5">
        <v>1000</v>
      </c>
      <c r="I79" s="4">
        <v>2500</v>
      </c>
      <c r="J79" s="7">
        <f t="shared" si="7"/>
        <v>369950</v>
      </c>
      <c r="K79" s="24" t="s">
        <v>334</v>
      </c>
      <c r="L79" s="24" t="s">
        <v>335</v>
      </c>
      <c r="M79" s="24" t="s">
        <v>5</v>
      </c>
      <c r="Q79" s="26">
        <v>2500</v>
      </c>
      <c r="R79" s="26">
        <f t="shared" si="8"/>
        <v>369950</v>
      </c>
      <c r="S79" s="26">
        <v>0</v>
      </c>
      <c r="T79" s="26">
        <f t="shared" si="9"/>
        <v>0</v>
      </c>
      <c r="V79" s="1">
        <f t="shared" si="10"/>
        <v>0</v>
      </c>
    </row>
    <row r="80" spans="1:22" ht="101.25" hidden="1" customHeight="1" x14ac:dyDescent="0.3">
      <c r="A80" s="5">
        <v>96</v>
      </c>
      <c r="B80" s="4">
        <v>33661126</v>
      </c>
      <c r="C80" s="28" t="s">
        <v>336</v>
      </c>
      <c r="D80" s="5" t="s">
        <v>3</v>
      </c>
      <c r="E80" s="15" t="s">
        <v>337</v>
      </c>
      <c r="F80" s="5" t="s">
        <v>4</v>
      </c>
      <c r="G80" s="7">
        <v>12</v>
      </c>
      <c r="H80" s="5">
        <v>650</v>
      </c>
      <c r="I80" s="4">
        <v>1200</v>
      </c>
      <c r="J80" s="7">
        <f t="shared" si="7"/>
        <v>14400</v>
      </c>
      <c r="K80" s="24" t="s">
        <v>338</v>
      </c>
      <c r="L80" s="24" t="s">
        <v>339</v>
      </c>
      <c r="M80" s="24" t="s">
        <v>5</v>
      </c>
      <c r="Q80" s="26">
        <v>900</v>
      </c>
      <c r="R80" s="26">
        <f t="shared" si="8"/>
        <v>10800</v>
      </c>
      <c r="S80" s="26">
        <v>300</v>
      </c>
      <c r="T80" s="26">
        <f t="shared" si="9"/>
        <v>3600</v>
      </c>
      <c r="V80" s="1">
        <f t="shared" si="10"/>
        <v>0</v>
      </c>
    </row>
    <row r="81" spans="1:22" ht="101.25" hidden="1" customHeight="1" x14ac:dyDescent="0.3">
      <c r="A81" s="5">
        <v>97</v>
      </c>
      <c r="B81" s="4">
        <v>33611180</v>
      </c>
      <c r="C81" s="28" t="s">
        <v>340</v>
      </c>
      <c r="D81" s="5" t="s">
        <v>3</v>
      </c>
      <c r="E81" s="15" t="s">
        <v>341</v>
      </c>
      <c r="F81" s="5" t="s">
        <v>4</v>
      </c>
      <c r="G81" s="7">
        <v>1830</v>
      </c>
      <c r="H81" s="5">
        <v>200</v>
      </c>
      <c r="I81" s="4">
        <v>480</v>
      </c>
      <c r="J81" s="7">
        <f t="shared" si="7"/>
        <v>878400</v>
      </c>
      <c r="K81" s="24" t="s">
        <v>342</v>
      </c>
      <c r="L81" s="24" t="s">
        <v>343</v>
      </c>
      <c r="M81" s="24" t="s">
        <v>5</v>
      </c>
      <c r="Q81" s="26">
        <v>120</v>
      </c>
      <c r="R81" s="26">
        <f t="shared" si="8"/>
        <v>219600</v>
      </c>
      <c r="S81" s="26">
        <v>360</v>
      </c>
      <c r="T81" s="26">
        <f t="shared" si="9"/>
        <v>658800</v>
      </c>
      <c r="V81" s="1">
        <f t="shared" si="10"/>
        <v>0</v>
      </c>
    </row>
    <row r="82" spans="1:22" ht="101.25" customHeight="1" x14ac:dyDescent="0.3">
      <c r="A82" s="5">
        <v>99</v>
      </c>
      <c r="B82" s="4">
        <v>33611370</v>
      </c>
      <c r="C82" s="28" t="s">
        <v>344</v>
      </c>
      <c r="D82" s="5" t="s">
        <v>3</v>
      </c>
      <c r="E82" s="15" t="s">
        <v>345</v>
      </c>
      <c r="F82" s="5" t="s">
        <v>4</v>
      </c>
      <c r="G82" s="7">
        <v>25</v>
      </c>
      <c r="H82" s="21">
        <f>200+80</f>
        <v>280</v>
      </c>
      <c r="I82" s="4">
        <v>400</v>
      </c>
      <c r="J82" s="7">
        <f t="shared" si="7"/>
        <v>10000</v>
      </c>
      <c r="K82" s="24" t="s">
        <v>346</v>
      </c>
      <c r="L82" s="24" t="s">
        <v>347</v>
      </c>
      <c r="M82" s="24" t="s">
        <v>5</v>
      </c>
      <c r="Q82" s="26">
        <v>0</v>
      </c>
      <c r="R82" s="26">
        <f t="shared" si="8"/>
        <v>0</v>
      </c>
      <c r="S82" s="26">
        <v>400</v>
      </c>
      <c r="T82" s="26">
        <f t="shared" si="9"/>
        <v>10000</v>
      </c>
      <c r="V82" s="1">
        <f t="shared" si="10"/>
        <v>0</v>
      </c>
    </row>
    <row r="83" spans="1:22" ht="101.25" hidden="1" customHeight="1" x14ac:dyDescent="0.3">
      <c r="A83" s="5">
        <v>102</v>
      </c>
      <c r="B83" s="4">
        <v>33661121</v>
      </c>
      <c r="C83" s="28" t="s">
        <v>350</v>
      </c>
      <c r="D83" s="5" t="s">
        <v>3</v>
      </c>
      <c r="E83" s="15" t="s">
        <v>351</v>
      </c>
      <c r="F83" s="5" t="s">
        <v>4</v>
      </c>
      <c r="G83" s="7">
        <v>4.8099999999999996</v>
      </c>
      <c r="H83" s="5">
        <v>1600</v>
      </c>
      <c r="I83" s="4">
        <v>2300</v>
      </c>
      <c r="J83" s="7">
        <f t="shared" si="7"/>
        <v>11063</v>
      </c>
      <c r="K83" s="24" t="s">
        <v>352</v>
      </c>
      <c r="L83" s="24" t="s">
        <v>353</v>
      </c>
      <c r="M83" s="24" t="s">
        <v>5</v>
      </c>
      <c r="Q83" s="26">
        <v>2300</v>
      </c>
      <c r="R83" s="26">
        <f t="shared" si="8"/>
        <v>11063</v>
      </c>
      <c r="S83" s="26">
        <v>0</v>
      </c>
      <c r="T83" s="26">
        <f t="shared" si="9"/>
        <v>0</v>
      </c>
      <c r="V83" s="1">
        <f t="shared" si="10"/>
        <v>0</v>
      </c>
    </row>
    <row r="84" spans="1:22" ht="101.25" customHeight="1" x14ac:dyDescent="0.3">
      <c r="A84" s="5">
        <v>105</v>
      </c>
      <c r="B84" s="4">
        <v>33611390</v>
      </c>
      <c r="C84" s="28" t="s">
        <v>356</v>
      </c>
      <c r="D84" s="5" t="s">
        <v>3</v>
      </c>
      <c r="E84" s="15" t="s">
        <v>357</v>
      </c>
      <c r="F84" s="5" t="s">
        <v>4</v>
      </c>
      <c r="G84" s="7">
        <v>23</v>
      </c>
      <c r="H84" s="21">
        <f>100+70</f>
        <v>170</v>
      </c>
      <c r="I84" s="4">
        <v>250</v>
      </c>
      <c r="J84" s="7">
        <f t="shared" si="7"/>
        <v>5750</v>
      </c>
      <c r="K84" s="24" t="s">
        <v>358</v>
      </c>
      <c r="L84" s="24" t="s">
        <v>359</v>
      </c>
      <c r="M84" s="24" t="s">
        <v>5</v>
      </c>
      <c r="Q84" s="26">
        <v>0</v>
      </c>
      <c r="R84" s="26">
        <f t="shared" si="8"/>
        <v>0</v>
      </c>
      <c r="S84" s="26">
        <v>250</v>
      </c>
      <c r="T84" s="26">
        <f t="shared" si="9"/>
        <v>5750</v>
      </c>
      <c r="V84" s="1">
        <f t="shared" si="10"/>
        <v>0</v>
      </c>
    </row>
    <row r="85" spans="1:22" ht="101.25" customHeight="1" x14ac:dyDescent="0.3">
      <c r="A85" s="5">
        <v>111</v>
      </c>
      <c r="B85" s="4">
        <v>33661122</v>
      </c>
      <c r="C85" s="28" t="s">
        <v>365</v>
      </c>
      <c r="D85" s="5" t="s">
        <v>3</v>
      </c>
      <c r="E85" s="15" t="s">
        <v>366</v>
      </c>
      <c r="F85" s="5" t="s">
        <v>4</v>
      </c>
      <c r="G85" s="7">
        <v>6.68</v>
      </c>
      <c r="H85" s="21">
        <f>700+800</f>
        <v>1500</v>
      </c>
      <c r="I85" s="4">
        <v>2000</v>
      </c>
      <c r="J85" s="7">
        <f t="shared" si="7"/>
        <v>13360</v>
      </c>
      <c r="K85" s="24" t="s">
        <v>367</v>
      </c>
      <c r="L85" s="24" t="s">
        <v>368</v>
      </c>
      <c r="M85" s="24" t="s">
        <v>5</v>
      </c>
      <c r="Q85" s="26">
        <v>1500</v>
      </c>
      <c r="R85" s="26">
        <f t="shared" si="8"/>
        <v>10020</v>
      </c>
      <c r="S85" s="26">
        <v>500</v>
      </c>
      <c r="T85" s="26">
        <f t="shared" si="9"/>
        <v>3340</v>
      </c>
      <c r="V85" s="1">
        <f t="shared" si="10"/>
        <v>0</v>
      </c>
    </row>
    <row r="86" spans="1:22" ht="101.25" customHeight="1" x14ac:dyDescent="0.3">
      <c r="A86" s="5">
        <v>115</v>
      </c>
      <c r="B86" s="4">
        <v>33621240</v>
      </c>
      <c r="C86" s="28" t="s">
        <v>371</v>
      </c>
      <c r="D86" s="5" t="s">
        <v>3</v>
      </c>
      <c r="E86" s="15" t="s">
        <v>372</v>
      </c>
      <c r="F86" s="5" t="s">
        <v>4</v>
      </c>
      <c r="G86" s="7">
        <v>26.9</v>
      </c>
      <c r="H86" s="21">
        <f>100+50</f>
        <v>150</v>
      </c>
      <c r="I86" s="4">
        <v>400</v>
      </c>
      <c r="J86" s="7">
        <f t="shared" si="7"/>
        <v>10760</v>
      </c>
      <c r="K86" s="24" t="s">
        <v>373</v>
      </c>
      <c r="L86" s="24" t="s">
        <v>374</v>
      </c>
      <c r="M86" s="24" t="s">
        <v>5</v>
      </c>
      <c r="Q86" s="26">
        <v>0</v>
      </c>
      <c r="R86" s="26">
        <f t="shared" si="8"/>
        <v>0</v>
      </c>
      <c r="S86" s="26">
        <v>400</v>
      </c>
      <c r="T86" s="26">
        <f t="shared" si="9"/>
        <v>10760</v>
      </c>
      <c r="V86" s="1">
        <f t="shared" si="10"/>
        <v>0</v>
      </c>
    </row>
    <row r="87" spans="1:22" ht="101.25" hidden="1" customHeight="1" x14ac:dyDescent="0.3">
      <c r="A87" s="5">
        <v>118</v>
      </c>
      <c r="B87" s="4">
        <v>33661113</v>
      </c>
      <c r="C87" s="28" t="s">
        <v>376</v>
      </c>
      <c r="D87" s="5" t="s">
        <v>3</v>
      </c>
      <c r="E87" s="15" t="s">
        <v>377</v>
      </c>
      <c r="F87" s="5" t="s">
        <v>4</v>
      </c>
      <c r="G87" s="7">
        <v>2460</v>
      </c>
      <c r="H87" s="5">
        <v>10</v>
      </c>
      <c r="I87" s="4">
        <v>10</v>
      </c>
      <c r="J87" s="7">
        <f t="shared" si="7"/>
        <v>24600</v>
      </c>
      <c r="K87" s="24" t="s">
        <v>378</v>
      </c>
      <c r="L87" s="24" t="s">
        <v>379</v>
      </c>
      <c r="M87" s="24" t="s">
        <v>5</v>
      </c>
      <c r="Q87" s="26">
        <v>0</v>
      </c>
      <c r="R87" s="26">
        <f t="shared" si="8"/>
        <v>0</v>
      </c>
      <c r="S87" s="26">
        <v>10</v>
      </c>
      <c r="T87" s="26">
        <f t="shared" si="9"/>
        <v>24600</v>
      </c>
      <c r="V87" s="1">
        <f t="shared" si="10"/>
        <v>0</v>
      </c>
    </row>
    <row r="88" spans="1:22" ht="101.25" hidden="1" customHeight="1" x14ac:dyDescent="0.3">
      <c r="A88" s="5">
        <v>120</v>
      </c>
      <c r="B88" s="4">
        <v>33651126</v>
      </c>
      <c r="C88" s="28" t="s">
        <v>381</v>
      </c>
      <c r="D88" s="5" t="s">
        <v>3</v>
      </c>
      <c r="E88" s="15" t="s">
        <v>382</v>
      </c>
      <c r="F88" s="5" t="s">
        <v>4</v>
      </c>
      <c r="G88" s="7">
        <v>67</v>
      </c>
      <c r="H88" s="5">
        <v>6960</v>
      </c>
      <c r="I88" s="4">
        <v>5000</v>
      </c>
      <c r="J88" s="7">
        <f t="shared" si="7"/>
        <v>335000</v>
      </c>
      <c r="K88" s="24" t="s">
        <v>383</v>
      </c>
      <c r="L88" s="24" t="s">
        <v>384</v>
      </c>
      <c r="M88" s="24" t="s">
        <v>5</v>
      </c>
      <c r="Q88" s="26">
        <v>0</v>
      </c>
      <c r="R88" s="26">
        <f t="shared" si="8"/>
        <v>0</v>
      </c>
      <c r="S88" s="26">
        <v>5000</v>
      </c>
      <c r="T88" s="26">
        <f t="shared" si="9"/>
        <v>335000</v>
      </c>
      <c r="V88" s="1">
        <f t="shared" si="10"/>
        <v>0</v>
      </c>
    </row>
    <row r="89" spans="1:22" ht="101.25" customHeight="1" x14ac:dyDescent="0.3">
      <c r="A89" s="5">
        <v>121</v>
      </c>
      <c r="B89" s="4">
        <v>33611140</v>
      </c>
      <c r="C89" s="28" t="s">
        <v>385</v>
      </c>
      <c r="D89" s="5" t="s">
        <v>3</v>
      </c>
      <c r="E89" s="15" t="s">
        <v>386</v>
      </c>
      <c r="F89" s="5" t="s">
        <v>4</v>
      </c>
      <c r="G89" s="7">
        <v>310</v>
      </c>
      <c r="H89" s="21">
        <f>250+200</f>
        <v>450</v>
      </c>
      <c r="I89" s="4">
        <v>500</v>
      </c>
      <c r="J89" s="7">
        <f t="shared" si="7"/>
        <v>155000</v>
      </c>
      <c r="K89" s="24" t="s">
        <v>387</v>
      </c>
      <c r="L89" s="24" t="s">
        <v>388</v>
      </c>
      <c r="M89" s="24" t="s">
        <v>36</v>
      </c>
      <c r="Q89" s="26">
        <v>0</v>
      </c>
      <c r="R89" s="26">
        <f t="shared" si="8"/>
        <v>0</v>
      </c>
      <c r="S89" s="26">
        <v>500</v>
      </c>
      <c r="T89" s="26">
        <f t="shared" si="9"/>
        <v>155000</v>
      </c>
      <c r="V89" s="1">
        <f t="shared" si="10"/>
        <v>0</v>
      </c>
    </row>
    <row r="90" spans="1:22" ht="101.25" customHeight="1" x14ac:dyDescent="0.3">
      <c r="A90" s="5">
        <v>122</v>
      </c>
      <c r="B90" s="4">
        <v>33661116</v>
      </c>
      <c r="C90" s="28" t="s">
        <v>389</v>
      </c>
      <c r="D90" s="5" t="s">
        <v>3</v>
      </c>
      <c r="E90" s="15" t="s">
        <v>390</v>
      </c>
      <c r="F90" s="5" t="s">
        <v>4</v>
      </c>
      <c r="G90" s="7">
        <v>48</v>
      </c>
      <c r="H90" s="21">
        <f>1500+500</f>
        <v>2000</v>
      </c>
      <c r="I90" s="4">
        <v>2500</v>
      </c>
      <c r="J90" s="7">
        <f t="shared" si="7"/>
        <v>120000</v>
      </c>
      <c r="K90" s="24" t="s">
        <v>391</v>
      </c>
      <c r="L90" s="24" t="s">
        <v>392</v>
      </c>
      <c r="M90" s="24" t="s">
        <v>5</v>
      </c>
      <c r="Q90" s="26">
        <v>0</v>
      </c>
      <c r="R90" s="26">
        <f t="shared" si="8"/>
        <v>0</v>
      </c>
      <c r="S90" s="26">
        <v>2500</v>
      </c>
      <c r="T90" s="26">
        <f t="shared" si="9"/>
        <v>120000</v>
      </c>
      <c r="V90" s="1">
        <f t="shared" si="10"/>
        <v>0</v>
      </c>
    </row>
    <row r="91" spans="1:22" ht="101.25" hidden="1" customHeight="1" x14ac:dyDescent="0.3">
      <c r="A91" s="5">
        <v>123</v>
      </c>
      <c r="B91" s="4">
        <v>33691176</v>
      </c>
      <c r="C91" s="28" t="s">
        <v>393</v>
      </c>
      <c r="D91" s="5" t="s">
        <v>3</v>
      </c>
      <c r="E91" s="15" t="s">
        <v>394</v>
      </c>
      <c r="F91" s="5" t="s">
        <v>4</v>
      </c>
      <c r="G91" s="7">
        <v>2640</v>
      </c>
      <c r="H91" s="5">
        <v>270</v>
      </c>
      <c r="I91" s="4">
        <v>270</v>
      </c>
      <c r="J91" s="7">
        <f t="shared" si="7"/>
        <v>712800</v>
      </c>
      <c r="K91" s="24" t="s">
        <v>395</v>
      </c>
      <c r="L91" s="24" t="s">
        <v>396</v>
      </c>
      <c r="M91" s="24" t="s">
        <v>5</v>
      </c>
      <c r="N91" s="23" t="s">
        <v>397</v>
      </c>
      <c r="Q91" s="26">
        <v>270</v>
      </c>
      <c r="R91" s="26">
        <f t="shared" si="8"/>
        <v>712800</v>
      </c>
      <c r="S91" s="26">
        <v>0</v>
      </c>
      <c r="T91" s="26">
        <f t="shared" si="9"/>
        <v>0</v>
      </c>
      <c r="V91" s="1">
        <f t="shared" si="10"/>
        <v>0</v>
      </c>
    </row>
    <row r="92" spans="1:22" ht="101.25" hidden="1" customHeight="1" x14ac:dyDescent="0.3">
      <c r="A92" s="5">
        <v>128</v>
      </c>
      <c r="B92" s="4">
        <v>33691176</v>
      </c>
      <c r="C92" s="28" t="s">
        <v>399</v>
      </c>
      <c r="D92" s="5" t="s">
        <v>3</v>
      </c>
      <c r="E92" s="15" t="s">
        <v>400</v>
      </c>
      <c r="F92" s="5" t="s">
        <v>4</v>
      </c>
      <c r="G92" s="7">
        <v>4080</v>
      </c>
      <c r="H92" s="5">
        <v>420</v>
      </c>
      <c r="I92" s="4">
        <v>400</v>
      </c>
      <c r="J92" s="7">
        <f t="shared" si="7"/>
        <v>1632000</v>
      </c>
      <c r="K92" s="24" t="s">
        <v>401</v>
      </c>
      <c r="L92" s="24" t="s">
        <v>402</v>
      </c>
      <c r="M92" s="24" t="s">
        <v>5</v>
      </c>
      <c r="Q92" s="26">
        <v>0</v>
      </c>
      <c r="R92" s="26">
        <f t="shared" si="8"/>
        <v>0</v>
      </c>
      <c r="S92" s="26">
        <v>400</v>
      </c>
      <c r="T92" s="26">
        <f t="shared" si="9"/>
        <v>1632000</v>
      </c>
      <c r="V92" s="1">
        <f t="shared" si="10"/>
        <v>0</v>
      </c>
    </row>
    <row r="93" spans="1:22" ht="101.25" hidden="1" customHeight="1" x14ac:dyDescent="0.3">
      <c r="A93" s="5">
        <v>129</v>
      </c>
      <c r="B93" s="4">
        <v>33621120</v>
      </c>
      <c r="C93" s="28" t="s">
        <v>661</v>
      </c>
      <c r="D93" s="5" t="s">
        <v>3</v>
      </c>
      <c r="E93" s="15" t="s">
        <v>404</v>
      </c>
      <c r="F93" s="5" t="s">
        <v>4</v>
      </c>
      <c r="G93" s="7">
        <v>1845</v>
      </c>
      <c r="H93" s="5">
        <v>1200</v>
      </c>
      <c r="I93" s="4">
        <v>200</v>
      </c>
      <c r="J93" s="7">
        <f t="shared" si="7"/>
        <v>369000</v>
      </c>
      <c r="K93" s="24" t="s">
        <v>405</v>
      </c>
      <c r="L93" s="24" t="s">
        <v>406</v>
      </c>
      <c r="M93" s="24" t="s">
        <v>5</v>
      </c>
      <c r="N93" s="23" t="s">
        <v>407</v>
      </c>
      <c r="O93" s="18"/>
      <c r="Q93" s="26">
        <v>200</v>
      </c>
      <c r="R93" s="26">
        <f t="shared" si="8"/>
        <v>369000</v>
      </c>
      <c r="S93" s="26">
        <v>0</v>
      </c>
      <c r="T93" s="26">
        <f t="shared" si="9"/>
        <v>0</v>
      </c>
      <c r="V93" s="1">
        <f t="shared" si="10"/>
        <v>0</v>
      </c>
    </row>
    <row r="94" spans="1:22" ht="101.25" customHeight="1" x14ac:dyDescent="0.3">
      <c r="A94" s="5">
        <v>130</v>
      </c>
      <c r="B94" s="4">
        <v>33631290</v>
      </c>
      <c r="C94" s="28" t="s">
        <v>408</v>
      </c>
      <c r="D94" s="5" t="s">
        <v>3</v>
      </c>
      <c r="E94" s="15" t="s">
        <v>409</v>
      </c>
      <c r="F94" s="5" t="s">
        <v>4</v>
      </c>
      <c r="G94" s="7">
        <v>4.0599999999999996</v>
      </c>
      <c r="H94" s="21">
        <f>1500+500</f>
        <v>2000</v>
      </c>
      <c r="I94" s="4">
        <v>4800</v>
      </c>
      <c r="J94" s="7">
        <f t="shared" si="7"/>
        <v>19487.999999999996</v>
      </c>
      <c r="K94" s="24" t="s">
        <v>410</v>
      </c>
      <c r="L94" s="24" t="s">
        <v>411</v>
      </c>
      <c r="M94" s="24" t="s">
        <v>5</v>
      </c>
      <c r="Q94" s="26">
        <v>0</v>
      </c>
      <c r="R94" s="26">
        <f t="shared" si="8"/>
        <v>0</v>
      </c>
      <c r="S94" s="26">
        <v>4800</v>
      </c>
      <c r="T94" s="26">
        <f t="shared" si="9"/>
        <v>19487.999999999996</v>
      </c>
      <c r="V94" s="1">
        <f t="shared" si="10"/>
        <v>0</v>
      </c>
    </row>
    <row r="95" spans="1:22" ht="101.25" hidden="1" customHeight="1" x14ac:dyDescent="0.3">
      <c r="A95" s="5">
        <v>132</v>
      </c>
      <c r="B95" s="4">
        <v>33651134</v>
      </c>
      <c r="C95" s="28" t="s">
        <v>413</v>
      </c>
      <c r="D95" s="5" t="s">
        <v>3</v>
      </c>
      <c r="E95" s="15" t="s">
        <v>414</v>
      </c>
      <c r="F95" s="5" t="s">
        <v>4</v>
      </c>
      <c r="G95" s="7">
        <v>415.8</v>
      </c>
      <c r="H95" s="5">
        <v>70</v>
      </c>
      <c r="I95" s="4">
        <v>80</v>
      </c>
      <c r="J95" s="7">
        <f t="shared" si="7"/>
        <v>33264</v>
      </c>
      <c r="K95" s="24" t="s">
        <v>415</v>
      </c>
      <c r="L95" s="24" t="s">
        <v>416</v>
      </c>
      <c r="M95" s="24" t="s">
        <v>5</v>
      </c>
      <c r="Q95" s="26">
        <v>80</v>
      </c>
      <c r="R95" s="26">
        <f t="shared" si="8"/>
        <v>33264</v>
      </c>
      <c r="S95" s="26">
        <v>0</v>
      </c>
      <c r="T95" s="26">
        <f t="shared" si="9"/>
        <v>0</v>
      </c>
      <c r="V95" s="1">
        <f t="shared" si="10"/>
        <v>0</v>
      </c>
    </row>
    <row r="96" spans="1:22" ht="101.25" hidden="1" customHeight="1" x14ac:dyDescent="0.3">
      <c r="A96" s="5">
        <v>134</v>
      </c>
      <c r="B96" s="4">
        <v>33621510</v>
      </c>
      <c r="C96" s="28" t="s">
        <v>418</v>
      </c>
      <c r="D96" s="5" t="s">
        <v>3</v>
      </c>
      <c r="E96" s="15" t="s">
        <v>419</v>
      </c>
      <c r="F96" s="5" t="s">
        <v>4</v>
      </c>
      <c r="G96" s="7">
        <v>2.9</v>
      </c>
      <c r="H96" s="5">
        <v>4000</v>
      </c>
      <c r="I96" s="4">
        <v>3600</v>
      </c>
      <c r="J96" s="7">
        <f t="shared" si="7"/>
        <v>10440</v>
      </c>
      <c r="K96" s="24" t="s">
        <v>420</v>
      </c>
      <c r="L96" s="24" t="s">
        <v>421</v>
      </c>
      <c r="M96" s="24" t="s">
        <v>5</v>
      </c>
      <c r="Q96" s="26">
        <v>3600</v>
      </c>
      <c r="R96" s="26">
        <f t="shared" si="8"/>
        <v>10440</v>
      </c>
      <c r="S96" s="26">
        <v>0</v>
      </c>
      <c r="T96" s="26">
        <f t="shared" si="9"/>
        <v>0</v>
      </c>
      <c r="V96" s="1">
        <f t="shared" si="10"/>
        <v>0</v>
      </c>
    </row>
    <row r="97" spans="1:22" ht="101.25" hidden="1" customHeight="1" x14ac:dyDescent="0.3">
      <c r="A97" s="5">
        <v>136</v>
      </c>
      <c r="B97" s="4">
        <v>33691176</v>
      </c>
      <c r="C97" s="28" t="s">
        <v>422</v>
      </c>
      <c r="D97" s="5" t="s">
        <v>3</v>
      </c>
      <c r="E97" s="15" t="s">
        <v>423</v>
      </c>
      <c r="F97" s="5" t="s">
        <v>4</v>
      </c>
      <c r="G97" s="7">
        <v>4000</v>
      </c>
      <c r="H97" s="5">
        <v>410</v>
      </c>
      <c r="I97" s="4">
        <v>500</v>
      </c>
      <c r="J97" s="7">
        <f t="shared" si="7"/>
        <v>2000000</v>
      </c>
      <c r="K97" s="24" t="s">
        <v>424</v>
      </c>
      <c r="L97" s="24" t="s">
        <v>425</v>
      </c>
      <c r="M97" s="24" t="s">
        <v>5</v>
      </c>
      <c r="Q97" s="26">
        <v>500</v>
      </c>
      <c r="R97" s="26">
        <f t="shared" si="8"/>
        <v>2000000</v>
      </c>
      <c r="S97" s="26">
        <v>0</v>
      </c>
      <c r="T97" s="26">
        <f t="shared" si="9"/>
        <v>0</v>
      </c>
      <c r="V97" s="1">
        <f t="shared" si="10"/>
        <v>0</v>
      </c>
    </row>
    <row r="98" spans="1:22" ht="101.25" hidden="1" customHeight="1" x14ac:dyDescent="0.3">
      <c r="A98" s="5">
        <v>139</v>
      </c>
      <c r="B98" s="4">
        <v>33621150</v>
      </c>
      <c r="C98" s="28" t="s">
        <v>428</v>
      </c>
      <c r="D98" s="5" t="s">
        <v>3</v>
      </c>
      <c r="E98" s="15" t="s">
        <v>429</v>
      </c>
      <c r="F98" s="5" t="s">
        <v>4</v>
      </c>
      <c r="G98" s="7">
        <v>1475</v>
      </c>
      <c r="H98" s="5">
        <v>400</v>
      </c>
      <c r="I98" s="4">
        <v>500</v>
      </c>
      <c r="J98" s="7">
        <f t="shared" ref="J98:J129" si="11">I98*G98</f>
        <v>737500</v>
      </c>
      <c r="K98" s="24" t="s">
        <v>430</v>
      </c>
      <c r="L98" s="24" t="s">
        <v>431</v>
      </c>
      <c r="M98" s="24" t="s">
        <v>5</v>
      </c>
      <c r="N98" s="23" t="s">
        <v>432</v>
      </c>
      <c r="Q98" s="26">
        <v>0</v>
      </c>
      <c r="R98" s="26">
        <f t="shared" ref="R98:R129" si="12">Q98*G98</f>
        <v>0</v>
      </c>
      <c r="S98" s="26">
        <v>500</v>
      </c>
      <c r="T98" s="26">
        <f t="shared" ref="T98:T129" si="13">S98*G98</f>
        <v>737500</v>
      </c>
      <c r="V98" s="1">
        <f t="shared" si="10"/>
        <v>0</v>
      </c>
    </row>
    <row r="99" spans="1:22" ht="101.25" customHeight="1" x14ac:dyDescent="0.3">
      <c r="A99" s="5">
        <v>140</v>
      </c>
      <c r="B99" s="4">
        <v>33651139</v>
      </c>
      <c r="C99" s="28" t="s">
        <v>433</v>
      </c>
      <c r="D99" s="5" t="s">
        <v>3</v>
      </c>
      <c r="E99" s="15" t="s">
        <v>434</v>
      </c>
      <c r="F99" s="5" t="s">
        <v>4</v>
      </c>
      <c r="G99" s="7">
        <v>1662.6</v>
      </c>
      <c r="H99" s="21">
        <f>2400+500</f>
        <v>2900</v>
      </c>
      <c r="I99" s="4">
        <v>4000</v>
      </c>
      <c r="J99" s="7">
        <f t="shared" si="11"/>
        <v>6650400</v>
      </c>
      <c r="K99" s="24" t="s">
        <v>435</v>
      </c>
      <c r="L99" s="24" t="s">
        <v>436</v>
      </c>
      <c r="M99" s="24" t="s">
        <v>5</v>
      </c>
      <c r="N99" s="23" t="s">
        <v>437</v>
      </c>
      <c r="Q99" s="26">
        <v>2500</v>
      </c>
      <c r="R99" s="26">
        <f t="shared" si="12"/>
        <v>4156500</v>
      </c>
      <c r="S99" s="26">
        <v>1500</v>
      </c>
      <c r="T99" s="26">
        <f t="shared" si="13"/>
        <v>2493900</v>
      </c>
      <c r="V99" s="1">
        <f t="shared" si="10"/>
        <v>0</v>
      </c>
    </row>
    <row r="100" spans="1:22" ht="101.25" hidden="1" customHeight="1" x14ac:dyDescent="0.3">
      <c r="A100" s="5">
        <v>141</v>
      </c>
      <c r="B100" s="4">
        <v>33691136</v>
      </c>
      <c r="C100" s="28" t="s">
        <v>438</v>
      </c>
      <c r="D100" s="5" t="s">
        <v>3</v>
      </c>
      <c r="E100" s="15" t="s">
        <v>439</v>
      </c>
      <c r="F100" s="5" t="s">
        <v>4</v>
      </c>
      <c r="G100" s="7">
        <v>1400</v>
      </c>
      <c r="H100" s="5">
        <v>2200</v>
      </c>
      <c r="I100" s="4">
        <v>2100</v>
      </c>
      <c r="J100" s="7">
        <f t="shared" si="11"/>
        <v>2940000</v>
      </c>
      <c r="K100" s="24" t="s">
        <v>440</v>
      </c>
      <c r="L100" s="24" t="s">
        <v>441</v>
      </c>
      <c r="M100" s="24" t="s">
        <v>5</v>
      </c>
      <c r="Q100" s="26">
        <v>2100</v>
      </c>
      <c r="R100" s="26">
        <f t="shared" si="12"/>
        <v>2940000</v>
      </c>
      <c r="S100" s="26">
        <v>0</v>
      </c>
      <c r="T100" s="26">
        <f t="shared" si="13"/>
        <v>0</v>
      </c>
      <c r="V100" s="1">
        <f t="shared" si="10"/>
        <v>0</v>
      </c>
    </row>
    <row r="101" spans="1:22" ht="101.25" customHeight="1" x14ac:dyDescent="0.3">
      <c r="A101" s="5">
        <v>143</v>
      </c>
      <c r="B101" s="4">
        <v>33691136</v>
      </c>
      <c r="C101" s="28" t="s">
        <v>443</v>
      </c>
      <c r="D101" s="5" t="s">
        <v>3</v>
      </c>
      <c r="E101" s="15" t="s">
        <v>444</v>
      </c>
      <c r="F101" s="5" t="s">
        <v>4</v>
      </c>
      <c r="G101" s="7">
        <v>526</v>
      </c>
      <c r="H101" s="21">
        <f>800+350</f>
        <v>1150</v>
      </c>
      <c r="I101" s="4">
        <v>1200</v>
      </c>
      <c r="J101" s="7">
        <f t="shared" si="11"/>
        <v>631200</v>
      </c>
      <c r="K101" s="24" t="s">
        <v>445</v>
      </c>
      <c r="L101" s="24" t="s">
        <v>446</v>
      </c>
      <c r="M101" s="24" t="s">
        <v>5</v>
      </c>
      <c r="Q101" s="26">
        <v>400</v>
      </c>
      <c r="R101" s="26">
        <f t="shared" si="12"/>
        <v>210400</v>
      </c>
      <c r="S101" s="26">
        <v>800</v>
      </c>
      <c r="T101" s="26">
        <f t="shared" si="13"/>
        <v>420800</v>
      </c>
      <c r="V101" s="1">
        <f t="shared" si="10"/>
        <v>0</v>
      </c>
    </row>
    <row r="102" spans="1:22" ht="101.25" hidden="1" customHeight="1" x14ac:dyDescent="0.3">
      <c r="A102" s="5">
        <v>144</v>
      </c>
      <c r="B102" s="4">
        <v>33691138</v>
      </c>
      <c r="C102" s="28" t="s">
        <v>447</v>
      </c>
      <c r="D102" s="5" t="s">
        <v>3</v>
      </c>
      <c r="E102" s="15" t="s">
        <v>448</v>
      </c>
      <c r="F102" s="5" t="s">
        <v>4</v>
      </c>
      <c r="G102" s="7">
        <v>463</v>
      </c>
      <c r="H102" s="5">
        <v>10500</v>
      </c>
      <c r="I102" s="4">
        <v>11000</v>
      </c>
      <c r="J102" s="7">
        <f t="shared" si="11"/>
        <v>5093000</v>
      </c>
      <c r="K102" s="24" t="s">
        <v>449</v>
      </c>
      <c r="L102" s="24" t="s">
        <v>450</v>
      </c>
      <c r="M102" s="24" t="s">
        <v>5</v>
      </c>
      <c r="Q102" s="26">
        <v>0</v>
      </c>
      <c r="R102" s="26">
        <f t="shared" si="12"/>
        <v>0</v>
      </c>
      <c r="S102" s="26">
        <v>11000</v>
      </c>
      <c r="T102" s="26">
        <f t="shared" si="13"/>
        <v>5093000</v>
      </c>
      <c r="V102" s="1">
        <f t="shared" si="10"/>
        <v>0</v>
      </c>
    </row>
    <row r="103" spans="1:22" ht="101.25" hidden="1" customHeight="1" x14ac:dyDescent="0.3">
      <c r="A103" s="5">
        <v>146</v>
      </c>
      <c r="B103" s="4">
        <v>33631250</v>
      </c>
      <c r="C103" s="28" t="s">
        <v>451</v>
      </c>
      <c r="D103" s="5" t="s">
        <v>3</v>
      </c>
      <c r="E103" s="15" t="s">
        <v>452</v>
      </c>
      <c r="F103" s="5" t="s">
        <v>453</v>
      </c>
      <c r="G103" s="7">
        <v>1150</v>
      </c>
      <c r="H103" s="5">
        <v>2300</v>
      </c>
      <c r="I103" s="4">
        <v>3000</v>
      </c>
      <c r="J103" s="7">
        <f t="shared" si="11"/>
        <v>3450000</v>
      </c>
      <c r="K103" s="24" t="s">
        <v>454</v>
      </c>
      <c r="L103" s="24" t="s">
        <v>455</v>
      </c>
      <c r="M103" s="24" t="s">
        <v>456</v>
      </c>
      <c r="N103" s="23" t="s">
        <v>457</v>
      </c>
      <c r="Q103" s="26">
        <v>1800</v>
      </c>
      <c r="R103" s="26">
        <f t="shared" si="12"/>
        <v>2070000</v>
      </c>
      <c r="S103" s="26">
        <v>1200</v>
      </c>
      <c r="T103" s="26">
        <f t="shared" si="13"/>
        <v>1380000</v>
      </c>
      <c r="V103" s="1">
        <f t="shared" si="10"/>
        <v>0</v>
      </c>
    </row>
    <row r="104" spans="1:22" ht="101.25" hidden="1" customHeight="1" x14ac:dyDescent="0.3">
      <c r="A104" s="5">
        <v>147</v>
      </c>
      <c r="B104" s="4">
        <v>33631460</v>
      </c>
      <c r="C104" s="28" t="s">
        <v>458</v>
      </c>
      <c r="D104" s="5" t="s">
        <v>3</v>
      </c>
      <c r="E104" s="15" t="s">
        <v>459</v>
      </c>
      <c r="F104" s="5" t="s">
        <v>4</v>
      </c>
      <c r="G104" s="7">
        <v>1200</v>
      </c>
      <c r="H104" s="5">
        <v>20</v>
      </c>
      <c r="I104" s="4">
        <v>40</v>
      </c>
      <c r="J104" s="7">
        <f t="shared" si="11"/>
        <v>48000</v>
      </c>
      <c r="K104" s="24" t="s">
        <v>460</v>
      </c>
      <c r="L104" s="24" t="s">
        <v>461</v>
      </c>
      <c r="M104" s="24" t="s">
        <v>5</v>
      </c>
      <c r="Q104" s="26">
        <v>0</v>
      </c>
      <c r="R104" s="26">
        <f t="shared" si="12"/>
        <v>0</v>
      </c>
      <c r="S104" s="26">
        <v>40</v>
      </c>
      <c r="T104" s="26">
        <f t="shared" si="13"/>
        <v>48000</v>
      </c>
      <c r="V104" s="1">
        <f t="shared" si="10"/>
        <v>0</v>
      </c>
    </row>
    <row r="105" spans="1:22" ht="101.25" hidden="1" customHeight="1" x14ac:dyDescent="0.3">
      <c r="A105" s="5">
        <v>148</v>
      </c>
      <c r="B105" s="4">
        <v>33691176</v>
      </c>
      <c r="C105" s="28" t="s">
        <v>462</v>
      </c>
      <c r="D105" s="5" t="s">
        <v>3</v>
      </c>
      <c r="E105" s="15" t="s">
        <v>463</v>
      </c>
      <c r="F105" s="5" t="s">
        <v>4</v>
      </c>
      <c r="G105" s="7">
        <v>2480</v>
      </c>
      <c r="H105" s="5">
        <v>200</v>
      </c>
      <c r="I105" s="4">
        <v>300</v>
      </c>
      <c r="J105" s="7">
        <f t="shared" si="11"/>
        <v>744000</v>
      </c>
      <c r="K105" s="24" t="s">
        <v>464</v>
      </c>
      <c r="L105" s="24" t="s">
        <v>465</v>
      </c>
      <c r="M105" s="24" t="s">
        <v>5</v>
      </c>
      <c r="Q105" s="26">
        <v>300</v>
      </c>
      <c r="R105" s="26">
        <f t="shared" si="12"/>
        <v>744000</v>
      </c>
      <c r="S105" s="26">
        <v>0</v>
      </c>
      <c r="T105" s="26">
        <f t="shared" si="13"/>
        <v>0</v>
      </c>
      <c r="V105" s="1">
        <f t="shared" si="10"/>
        <v>0</v>
      </c>
    </row>
    <row r="106" spans="1:22" ht="101.25" hidden="1" customHeight="1" x14ac:dyDescent="0.3">
      <c r="A106" s="5">
        <v>149</v>
      </c>
      <c r="B106" s="4">
        <v>33621290</v>
      </c>
      <c r="C106" s="28" t="s">
        <v>466</v>
      </c>
      <c r="D106" s="5" t="s">
        <v>3</v>
      </c>
      <c r="E106" s="15" t="s">
        <v>467</v>
      </c>
      <c r="F106" s="5" t="s">
        <v>4</v>
      </c>
      <c r="G106" s="7">
        <v>2600</v>
      </c>
      <c r="H106" s="5">
        <v>200</v>
      </c>
      <c r="I106" s="4">
        <v>400</v>
      </c>
      <c r="J106" s="7">
        <f t="shared" si="11"/>
        <v>1040000</v>
      </c>
      <c r="K106" s="24" t="s">
        <v>468</v>
      </c>
      <c r="L106" s="24" t="s">
        <v>469</v>
      </c>
      <c r="M106" s="24" t="s">
        <v>5</v>
      </c>
      <c r="Q106" s="26">
        <v>400</v>
      </c>
      <c r="R106" s="26">
        <f t="shared" si="12"/>
        <v>1040000</v>
      </c>
      <c r="S106" s="26">
        <v>0</v>
      </c>
      <c r="T106" s="26">
        <f t="shared" si="13"/>
        <v>0</v>
      </c>
      <c r="V106" s="1">
        <f t="shared" si="10"/>
        <v>0</v>
      </c>
    </row>
    <row r="107" spans="1:22" ht="101.25" hidden="1" customHeight="1" x14ac:dyDescent="0.3">
      <c r="A107" s="5">
        <v>151</v>
      </c>
      <c r="B107" s="4">
        <v>33651125</v>
      </c>
      <c r="C107" s="28" t="s">
        <v>470</v>
      </c>
      <c r="D107" s="5" t="s">
        <v>3</v>
      </c>
      <c r="E107" s="15" t="s">
        <v>471</v>
      </c>
      <c r="F107" s="5" t="s">
        <v>4</v>
      </c>
      <c r="G107" s="7">
        <v>319</v>
      </c>
      <c r="H107" s="5">
        <v>200</v>
      </c>
      <c r="I107" s="4">
        <v>250</v>
      </c>
      <c r="J107" s="7">
        <f t="shared" si="11"/>
        <v>79750</v>
      </c>
      <c r="K107" s="24" t="s">
        <v>472</v>
      </c>
      <c r="L107" s="24" t="s">
        <v>473</v>
      </c>
      <c r="M107" s="24" t="s">
        <v>5</v>
      </c>
      <c r="Q107" s="26">
        <v>0</v>
      </c>
      <c r="R107" s="26">
        <f t="shared" si="12"/>
        <v>0</v>
      </c>
      <c r="S107" s="26">
        <v>250</v>
      </c>
      <c r="T107" s="26">
        <f t="shared" si="13"/>
        <v>79750</v>
      </c>
      <c r="V107" s="1">
        <f t="shared" si="10"/>
        <v>0</v>
      </c>
    </row>
    <row r="108" spans="1:22" ht="101.25" hidden="1" customHeight="1" x14ac:dyDescent="0.3">
      <c r="A108" s="5">
        <v>152</v>
      </c>
      <c r="B108" s="4">
        <v>33661110</v>
      </c>
      <c r="C108" s="28" t="s">
        <v>474</v>
      </c>
      <c r="D108" s="5" t="s">
        <v>3</v>
      </c>
      <c r="E108" s="15" t="s">
        <v>475</v>
      </c>
      <c r="F108" s="5" t="s">
        <v>4</v>
      </c>
      <c r="G108" s="7">
        <v>7500</v>
      </c>
      <c r="H108" s="5">
        <v>700</v>
      </c>
      <c r="I108" s="4">
        <v>700</v>
      </c>
      <c r="J108" s="7">
        <f t="shared" si="11"/>
        <v>5250000</v>
      </c>
      <c r="K108" s="24" t="s">
        <v>476</v>
      </c>
      <c r="L108" s="24" t="s">
        <v>477</v>
      </c>
      <c r="M108" s="24" t="s">
        <v>5</v>
      </c>
      <c r="N108" s="23" t="s">
        <v>478</v>
      </c>
      <c r="Q108" s="26">
        <v>550</v>
      </c>
      <c r="R108" s="26">
        <f t="shared" si="12"/>
        <v>4125000</v>
      </c>
      <c r="S108" s="26">
        <v>150</v>
      </c>
      <c r="T108" s="26">
        <f t="shared" si="13"/>
        <v>1125000</v>
      </c>
      <c r="V108" s="1">
        <f t="shared" si="10"/>
        <v>0</v>
      </c>
    </row>
    <row r="109" spans="1:22" ht="101.25" hidden="1" customHeight="1" x14ac:dyDescent="0.3">
      <c r="A109" s="5">
        <v>153</v>
      </c>
      <c r="B109" s="4">
        <v>33661120</v>
      </c>
      <c r="C109" s="28" t="s">
        <v>479</v>
      </c>
      <c r="D109" s="5" t="s">
        <v>3</v>
      </c>
      <c r="E109" s="15" t="s">
        <v>480</v>
      </c>
      <c r="F109" s="5" t="s">
        <v>4</v>
      </c>
      <c r="G109" s="7">
        <v>450</v>
      </c>
      <c r="H109" s="5">
        <v>930</v>
      </c>
      <c r="I109" s="4">
        <v>450</v>
      </c>
      <c r="J109" s="7">
        <f t="shared" si="11"/>
        <v>202500</v>
      </c>
      <c r="K109" s="24" t="s">
        <v>481</v>
      </c>
      <c r="L109" s="24" t="s">
        <v>482</v>
      </c>
      <c r="M109" s="24" t="s">
        <v>5</v>
      </c>
      <c r="N109" s="23" t="s">
        <v>483</v>
      </c>
      <c r="Q109" s="26">
        <v>450</v>
      </c>
      <c r="R109" s="26">
        <f t="shared" si="12"/>
        <v>202500</v>
      </c>
      <c r="S109" s="26">
        <v>0</v>
      </c>
      <c r="T109" s="26">
        <f t="shared" si="13"/>
        <v>0</v>
      </c>
      <c r="V109" s="1">
        <f t="shared" si="10"/>
        <v>0</v>
      </c>
    </row>
    <row r="110" spans="1:22" ht="101.25" hidden="1" customHeight="1" x14ac:dyDescent="0.3">
      <c r="A110" s="5">
        <v>154</v>
      </c>
      <c r="B110" s="4">
        <v>33661114</v>
      </c>
      <c r="C110" s="28" t="s">
        <v>484</v>
      </c>
      <c r="D110" s="5" t="s">
        <v>3</v>
      </c>
      <c r="E110" s="15" t="s">
        <v>485</v>
      </c>
      <c r="F110" s="5" t="s">
        <v>4</v>
      </c>
      <c r="G110" s="7">
        <v>450</v>
      </c>
      <c r="H110" s="5">
        <v>13200</v>
      </c>
      <c r="I110" s="4">
        <v>10000</v>
      </c>
      <c r="J110" s="7">
        <f t="shared" si="11"/>
        <v>4500000</v>
      </c>
      <c r="K110" s="24" t="s">
        <v>486</v>
      </c>
      <c r="L110" s="24" t="s">
        <v>487</v>
      </c>
      <c r="M110" s="24" t="s">
        <v>5</v>
      </c>
      <c r="Q110" s="26">
        <v>10000</v>
      </c>
      <c r="R110" s="26">
        <f t="shared" si="12"/>
        <v>4500000</v>
      </c>
      <c r="S110" s="26">
        <v>0</v>
      </c>
      <c r="T110" s="26">
        <f t="shared" si="13"/>
        <v>0</v>
      </c>
      <c r="V110" s="1">
        <f t="shared" si="10"/>
        <v>0</v>
      </c>
    </row>
    <row r="111" spans="1:22" ht="101.25" customHeight="1" x14ac:dyDescent="0.3">
      <c r="A111" s="5">
        <v>155</v>
      </c>
      <c r="B111" s="4">
        <v>33621160</v>
      </c>
      <c r="C111" s="28" t="s">
        <v>488</v>
      </c>
      <c r="D111" s="5" t="s">
        <v>3</v>
      </c>
      <c r="E111" s="15" t="s">
        <v>489</v>
      </c>
      <c r="F111" s="5" t="s">
        <v>4</v>
      </c>
      <c r="G111" s="7">
        <v>1000</v>
      </c>
      <c r="H111" s="21">
        <f>100+70</f>
        <v>170</v>
      </c>
      <c r="I111" s="4">
        <v>600</v>
      </c>
      <c r="J111" s="7">
        <f t="shared" si="11"/>
        <v>600000</v>
      </c>
      <c r="K111" s="24" t="s">
        <v>490</v>
      </c>
      <c r="L111" s="24" t="s">
        <v>491</v>
      </c>
      <c r="M111" s="24" t="s">
        <v>5</v>
      </c>
      <c r="Q111" s="26">
        <v>0</v>
      </c>
      <c r="R111" s="26">
        <f t="shared" si="12"/>
        <v>0</v>
      </c>
      <c r="S111" s="26">
        <v>600</v>
      </c>
      <c r="T111" s="26">
        <f t="shared" si="13"/>
        <v>600000</v>
      </c>
      <c r="V111" s="1">
        <f t="shared" si="10"/>
        <v>0</v>
      </c>
    </row>
    <row r="112" spans="1:22" ht="101.25" hidden="1" customHeight="1" x14ac:dyDescent="0.3">
      <c r="A112" s="5">
        <v>156</v>
      </c>
      <c r="B112" s="4">
        <v>33661112</v>
      </c>
      <c r="C112" s="28" t="s">
        <v>492</v>
      </c>
      <c r="D112" s="5" t="s">
        <v>3</v>
      </c>
      <c r="E112" s="15" t="s">
        <v>493</v>
      </c>
      <c r="F112" s="5" t="s">
        <v>4</v>
      </c>
      <c r="G112" s="7">
        <v>370</v>
      </c>
      <c r="H112" s="5">
        <v>3100</v>
      </c>
      <c r="I112" s="4">
        <v>3100</v>
      </c>
      <c r="J112" s="7">
        <f t="shared" si="11"/>
        <v>1147000</v>
      </c>
      <c r="K112" s="24" t="s">
        <v>494</v>
      </c>
      <c r="L112" s="24" t="s">
        <v>495</v>
      </c>
      <c r="M112" s="24" t="s">
        <v>5</v>
      </c>
      <c r="Q112" s="26">
        <v>2400</v>
      </c>
      <c r="R112" s="26">
        <f t="shared" si="12"/>
        <v>888000</v>
      </c>
      <c r="S112" s="26">
        <v>700</v>
      </c>
      <c r="T112" s="26">
        <f t="shared" si="13"/>
        <v>259000</v>
      </c>
      <c r="V112" s="1">
        <f t="shared" si="10"/>
        <v>0</v>
      </c>
    </row>
    <row r="113" spans="1:22" ht="101.25" customHeight="1" x14ac:dyDescent="0.3">
      <c r="A113" s="5">
        <v>157</v>
      </c>
      <c r="B113" s="4">
        <v>33651123</v>
      </c>
      <c r="C113" s="28" t="s">
        <v>496</v>
      </c>
      <c r="D113" s="5" t="s">
        <v>3</v>
      </c>
      <c r="E113" s="15" t="s">
        <v>497</v>
      </c>
      <c r="F113" s="5" t="s">
        <v>4</v>
      </c>
      <c r="G113" s="7">
        <v>250</v>
      </c>
      <c r="H113" s="21">
        <f>7000+1500</f>
        <v>8500</v>
      </c>
      <c r="I113" s="4">
        <v>8500</v>
      </c>
      <c r="J113" s="7">
        <f t="shared" si="11"/>
        <v>2125000</v>
      </c>
      <c r="K113" s="24" t="s">
        <v>498</v>
      </c>
      <c r="L113" s="24" t="s">
        <v>499</v>
      </c>
      <c r="M113" s="24" t="s">
        <v>5</v>
      </c>
      <c r="Q113" s="26">
        <v>0</v>
      </c>
      <c r="R113" s="26">
        <f t="shared" si="12"/>
        <v>0</v>
      </c>
      <c r="S113" s="26">
        <v>8500</v>
      </c>
      <c r="T113" s="26">
        <f t="shared" si="13"/>
        <v>2125000</v>
      </c>
      <c r="V113" s="1">
        <f t="shared" si="10"/>
        <v>0</v>
      </c>
    </row>
    <row r="114" spans="1:22" ht="101.25" customHeight="1" x14ac:dyDescent="0.3">
      <c r="A114" s="5">
        <v>158</v>
      </c>
      <c r="B114" s="4">
        <v>33661153</v>
      </c>
      <c r="C114" s="28" t="s">
        <v>500</v>
      </c>
      <c r="D114" s="5" t="s">
        <v>3</v>
      </c>
      <c r="E114" s="15" t="s">
        <v>501</v>
      </c>
      <c r="F114" s="5" t="s">
        <v>4</v>
      </c>
      <c r="G114" s="7">
        <v>69.3</v>
      </c>
      <c r="H114" s="21">
        <f>17000+6000</f>
        <v>23000</v>
      </c>
      <c r="I114" s="4">
        <v>29000</v>
      </c>
      <c r="J114" s="7">
        <f t="shared" si="11"/>
        <v>2009700</v>
      </c>
      <c r="K114" s="24" t="s">
        <v>502</v>
      </c>
      <c r="L114" s="24" t="s">
        <v>503</v>
      </c>
      <c r="M114" s="24" t="s">
        <v>5</v>
      </c>
      <c r="Q114" s="26">
        <v>11000</v>
      </c>
      <c r="R114" s="26">
        <f t="shared" si="12"/>
        <v>762300</v>
      </c>
      <c r="S114" s="26">
        <v>18000</v>
      </c>
      <c r="T114" s="26">
        <f t="shared" si="13"/>
        <v>1247400</v>
      </c>
      <c r="V114" s="1">
        <f t="shared" si="10"/>
        <v>0</v>
      </c>
    </row>
    <row r="115" spans="1:22" ht="101.25" hidden="1" customHeight="1" x14ac:dyDescent="0.3">
      <c r="A115" s="5">
        <v>159</v>
      </c>
      <c r="B115" s="4">
        <v>33691136</v>
      </c>
      <c r="C115" s="28" t="s">
        <v>504</v>
      </c>
      <c r="D115" s="5" t="s">
        <v>3</v>
      </c>
      <c r="E115" s="15" t="s">
        <v>505</v>
      </c>
      <c r="F115" s="5" t="s">
        <v>4</v>
      </c>
      <c r="G115" s="7">
        <v>296.39999999999998</v>
      </c>
      <c r="H115" s="5">
        <v>3000</v>
      </c>
      <c r="I115" s="4">
        <v>3000</v>
      </c>
      <c r="J115" s="7">
        <f t="shared" si="11"/>
        <v>889199.99999999988</v>
      </c>
      <c r="K115" s="24" t="s">
        <v>506</v>
      </c>
      <c r="L115" s="24" t="s">
        <v>507</v>
      </c>
      <c r="M115" s="24" t="s">
        <v>5</v>
      </c>
      <c r="Q115" s="26">
        <v>3000</v>
      </c>
      <c r="R115" s="26">
        <f t="shared" si="12"/>
        <v>889199.99999999988</v>
      </c>
      <c r="S115" s="26">
        <v>0</v>
      </c>
      <c r="T115" s="26">
        <f t="shared" si="13"/>
        <v>0</v>
      </c>
      <c r="V115" s="1">
        <f t="shared" si="10"/>
        <v>0</v>
      </c>
    </row>
    <row r="116" spans="1:22" ht="101.25" hidden="1" customHeight="1" x14ac:dyDescent="0.3">
      <c r="A116" s="5">
        <v>160</v>
      </c>
      <c r="B116" s="4">
        <v>33691176</v>
      </c>
      <c r="C116" s="28" t="s">
        <v>508</v>
      </c>
      <c r="D116" s="5" t="s">
        <v>3</v>
      </c>
      <c r="E116" s="15" t="s">
        <v>509</v>
      </c>
      <c r="F116" s="5" t="s">
        <v>4</v>
      </c>
      <c r="G116" s="7">
        <v>1400</v>
      </c>
      <c r="H116" s="5">
        <v>1350</v>
      </c>
      <c r="I116" s="4">
        <v>1300</v>
      </c>
      <c r="J116" s="7">
        <f t="shared" si="11"/>
        <v>1820000</v>
      </c>
      <c r="K116" s="24" t="s">
        <v>510</v>
      </c>
      <c r="L116" s="24" t="s">
        <v>511</v>
      </c>
      <c r="M116" s="24" t="s">
        <v>5</v>
      </c>
      <c r="Q116" s="26">
        <v>1300</v>
      </c>
      <c r="R116" s="26">
        <f t="shared" si="12"/>
        <v>1820000</v>
      </c>
      <c r="S116" s="26">
        <v>0</v>
      </c>
      <c r="T116" s="26">
        <f t="shared" si="13"/>
        <v>0</v>
      </c>
      <c r="V116" s="1">
        <f t="shared" si="10"/>
        <v>0</v>
      </c>
    </row>
    <row r="117" spans="1:22" ht="101.25" customHeight="1" x14ac:dyDescent="0.3">
      <c r="A117" s="5">
        <v>161</v>
      </c>
      <c r="B117" s="4">
        <v>33691112</v>
      </c>
      <c r="C117" s="28" t="s">
        <v>512</v>
      </c>
      <c r="D117" s="5" t="s">
        <v>3</v>
      </c>
      <c r="E117" s="15" t="s">
        <v>513</v>
      </c>
      <c r="F117" s="5" t="s">
        <v>4</v>
      </c>
      <c r="G117" s="7">
        <v>269.67</v>
      </c>
      <c r="H117" s="21">
        <f>11500+500</f>
        <v>12000</v>
      </c>
      <c r="I117" s="4">
        <v>12000</v>
      </c>
      <c r="J117" s="7">
        <f t="shared" si="11"/>
        <v>3236040</v>
      </c>
      <c r="K117" s="24" t="s">
        <v>514</v>
      </c>
      <c r="L117" s="24" t="s">
        <v>515</v>
      </c>
      <c r="M117" s="24" t="s">
        <v>5</v>
      </c>
      <c r="Q117" s="26">
        <v>5600</v>
      </c>
      <c r="R117" s="26">
        <f t="shared" si="12"/>
        <v>1510152</v>
      </c>
      <c r="S117" s="26">
        <v>6400</v>
      </c>
      <c r="T117" s="26">
        <f t="shared" si="13"/>
        <v>1725888</v>
      </c>
      <c r="V117" s="1">
        <f t="shared" si="10"/>
        <v>0</v>
      </c>
    </row>
    <row r="118" spans="1:22" ht="101.25" hidden="1" customHeight="1" x14ac:dyDescent="0.3">
      <c r="A118" s="5">
        <v>162</v>
      </c>
      <c r="B118" s="4">
        <v>33691136</v>
      </c>
      <c r="C118" s="28" t="s">
        <v>516</v>
      </c>
      <c r="D118" s="5" t="s">
        <v>3</v>
      </c>
      <c r="E118" s="15" t="s">
        <v>517</v>
      </c>
      <c r="F118" s="5" t="s">
        <v>4</v>
      </c>
      <c r="G118" s="7">
        <v>249.48</v>
      </c>
      <c r="H118" s="5">
        <v>56300</v>
      </c>
      <c r="I118" s="4">
        <v>60000</v>
      </c>
      <c r="J118" s="7">
        <f t="shared" si="11"/>
        <v>14968800</v>
      </c>
      <c r="K118" s="24" t="s">
        <v>518</v>
      </c>
      <c r="L118" s="24" t="s">
        <v>519</v>
      </c>
      <c r="M118" s="24" t="s">
        <v>5</v>
      </c>
      <c r="Q118" s="26">
        <v>60000</v>
      </c>
      <c r="R118" s="26">
        <f t="shared" si="12"/>
        <v>14968800</v>
      </c>
      <c r="S118" s="26">
        <v>0</v>
      </c>
      <c r="T118" s="26">
        <f t="shared" si="13"/>
        <v>0</v>
      </c>
      <c r="V118" s="1">
        <f t="shared" si="10"/>
        <v>0</v>
      </c>
    </row>
    <row r="119" spans="1:22" ht="101.25" customHeight="1" x14ac:dyDescent="0.3">
      <c r="A119" s="5">
        <v>163</v>
      </c>
      <c r="B119" s="4">
        <v>33691176</v>
      </c>
      <c r="C119" s="28" t="s">
        <v>520</v>
      </c>
      <c r="D119" s="5" t="s">
        <v>3</v>
      </c>
      <c r="E119" s="15" t="s">
        <v>521</v>
      </c>
      <c r="F119" s="5" t="s">
        <v>4</v>
      </c>
      <c r="G119" s="7">
        <v>236.41</v>
      </c>
      <c r="H119" s="21">
        <f>12500+1000</f>
        <v>13500</v>
      </c>
      <c r="I119" s="4">
        <v>18000</v>
      </c>
      <c r="J119" s="7">
        <f t="shared" si="11"/>
        <v>4255380</v>
      </c>
      <c r="K119" s="24" t="s">
        <v>522</v>
      </c>
      <c r="L119" s="24" t="s">
        <v>523</v>
      </c>
      <c r="M119" s="24" t="s">
        <v>5</v>
      </c>
      <c r="Q119" s="26">
        <v>0</v>
      </c>
      <c r="R119" s="26">
        <f t="shared" si="12"/>
        <v>0</v>
      </c>
      <c r="S119" s="26">
        <v>18000</v>
      </c>
      <c r="T119" s="26">
        <f t="shared" si="13"/>
        <v>4255380</v>
      </c>
      <c r="V119" s="1">
        <f t="shared" si="10"/>
        <v>0</v>
      </c>
    </row>
    <row r="120" spans="1:22" ht="101.25" hidden="1" customHeight="1" x14ac:dyDescent="0.3">
      <c r="A120" s="5">
        <v>164</v>
      </c>
      <c r="B120" s="4">
        <v>33691176</v>
      </c>
      <c r="C120" s="28" t="s">
        <v>524</v>
      </c>
      <c r="D120" s="5" t="s">
        <v>3</v>
      </c>
      <c r="E120" s="15" t="s">
        <v>525</v>
      </c>
      <c r="F120" s="5" t="s">
        <v>4</v>
      </c>
      <c r="G120" s="7">
        <v>250.66</v>
      </c>
      <c r="H120" s="5">
        <v>3150</v>
      </c>
      <c r="I120" s="4">
        <v>6200</v>
      </c>
      <c r="J120" s="7">
        <f t="shared" si="11"/>
        <v>1554092</v>
      </c>
      <c r="K120" s="24" t="s">
        <v>526</v>
      </c>
      <c r="L120" s="24" t="s">
        <v>527</v>
      </c>
      <c r="M120" s="24" t="s">
        <v>5</v>
      </c>
      <c r="Q120" s="26">
        <v>6200</v>
      </c>
      <c r="R120" s="26">
        <f t="shared" si="12"/>
        <v>1554092</v>
      </c>
      <c r="S120" s="26">
        <v>0</v>
      </c>
      <c r="T120" s="26">
        <f t="shared" si="13"/>
        <v>0</v>
      </c>
      <c r="V120" s="1">
        <f t="shared" si="10"/>
        <v>0</v>
      </c>
    </row>
    <row r="121" spans="1:22" ht="101.25" hidden="1" customHeight="1" x14ac:dyDescent="0.3">
      <c r="A121" s="5">
        <v>165</v>
      </c>
      <c r="B121" s="4">
        <v>33691176</v>
      </c>
      <c r="C121" s="28" t="s">
        <v>528</v>
      </c>
      <c r="D121" s="5" t="s">
        <v>3</v>
      </c>
      <c r="E121" s="15" t="s">
        <v>529</v>
      </c>
      <c r="F121" s="5" t="s">
        <v>4</v>
      </c>
      <c r="G121" s="7">
        <v>51720</v>
      </c>
      <c r="H121" s="5">
        <v>110</v>
      </c>
      <c r="I121" s="4">
        <v>260</v>
      </c>
      <c r="J121" s="7">
        <f t="shared" si="11"/>
        <v>13447200</v>
      </c>
      <c r="K121" s="24" t="s">
        <v>530</v>
      </c>
      <c r="L121" s="24" t="s">
        <v>531</v>
      </c>
      <c r="M121" s="24" t="s">
        <v>5</v>
      </c>
      <c r="N121" s="23" t="s">
        <v>532</v>
      </c>
      <c r="Q121" s="26">
        <v>60</v>
      </c>
      <c r="R121" s="26">
        <f t="shared" si="12"/>
        <v>3103200</v>
      </c>
      <c r="S121" s="26">
        <v>200</v>
      </c>
      <c r="T121" s="26">
        <f t="shared" si="13"/>
        <v>10344000</v>
      </c>
      <c r="V121" s="1">
        <f t="shared" si="10"/>
        <v>0</v>
      </c>
    </row>
    <row r="122" spans="1:22" ht="101.25" hidden="1" customHeight="1" x14ac:dyDescent="0.3">
      <c r="A122" s="5">
        <v>168</v>
      </c>
      <c r="B122" s="4">
        <v>33671114</v>
      </c>
      <c r="C122" s="28" t="s">
        <v>535</v>
      </c>
      <c r="D122" s="5" t="s">
        <v>3</v>
      </c>
      <c r="E122" s="15" t="s">
        <v>536</v>
      </c>
      <c r="F122" s="5" t="s">
        <v>4</v>
      </c>
      <c r="G122" s="7">
        <v>36.799999999999997</v>
      </c>
      <c r="H122" s="5">
        <v>2100</v>
      </c>
      <c r="I122" s="4">
        <v>2400</v>
      </c>
      <c r="J122" s="7">
        <f t="shared" si="11"/>
        <v>88320</v>
      </c>
      <c r="K122" s="24" t="s">
        <v>537</v>
      </c>
      <c r="L122" s="24" t="s">
        <v>538</v>
      </c>
      <c r="M122" s="24" t="s">
        <v>5</v>
      </c>
      <c r="Q122" s="26">
        <v>2400</v>
      </c>
      <c r="R122" s="26">
        <f t="shared" si="12"/>
        <v>88320</v>
      </c>
      <c r="S122" s="26">
        <v>0</v>
      </c>
      <c r="T122" s="26">
        <f t="shared" si="13"/>
        <v>0</v>
      </c>
      <c r="V122" s="1">
        <f t="shared" si="10"/>
        <v>0</v>
      </c>
    </row>
    <row r="123" spans="1:22" ht="101.25" hidden="1" customHeight="1" x14ac:dyDescent="0.3">
      <c r="A123" s="5">
        <v>169</v>
      </c>
      <c r="B123" s="4">
        <v>33691176</v>
      </c>
      <c r="C123" s="28" t="s">
        <v>539</v>
      </c>
      <c r="D123" s="5" t="s">
        <v>3</v>
      </c>
      <c r="E123" s="15" t="s">
        <v>540</v>
      </c>
      <c r="F123" s="5" t="s">
        <v>4</v>
      </c>
      <c r="G123" s="7">
        <v>905</v>
      </c>
      <c r="H123" s="5">
        <v>20</v>
      </c>
      <c r="I123" s="4">
        <v>40</v>
      </c>
      <c r="J123" s="7">
        <f t="shared" si="11"/>
        <v>36200</v>
      </c>
      <c r="K123" s="24" t="s">
        <v>541</v>
      </c>
      <c r="L123" s="24" t="s">
        <v>542</v>
      </c>
      <c r="M123" s="24" t="s">
        <v>5</v>
      </c>
      <c r="Q123" s="26">
        <v>0</v>
      </c>
      <c r="R123" s="26">
        <f t="shared" si="12"/>
        <v>0</v>
      </c>
      <c r="S123" s="26">
        <v>40</v>
      </c>
      <c r="T123" s="26">
        <f t="shared" si="13"/>
        <v>36200</v>
      </c>
      <c r="V123" s="1">
        <f t="shared" si="10"/>
        <v>0</v>
      </c>
    </row>
    <row r="124" spans="1:22" ht="101.25" hidden="1" customHeight="1" x14ac:dyDescent="0.3">
      <c r="A124" s="5">
        <v>170</v>
      </c>
      <c r="B124" s="4">
        <v>33611440</v>
      </c>
      <c r="C124" s="28" t="s">
        <v>543</v>
      </c>
      <c r="D124" s="5" t="s">
        <v>3</v>
      </c>
      <c r="E124" s="15" t="s">
        <v>544</v>
      </c>
      <c r="F124" s="5" t="s">
        <v>4</v>
      </c>
      <c r="G124" s="7">
        <v>229</v>
      </c>
      <c r="H124" s="5">
        <v>300</v>
      </c>
      <c r="I124" s="4">
        <v>750</v>
      </c>
      <c r="J124" s="7">
        <f t="shared" si="11"/>
        <v>171750</v>
      </c>
      <c r="K124" s="24" t="s">
        <v>545</v>
      </c>
      <c r="L124" s="24" t="s">
        <v>546</v>
      </c>
      <c r="M124" s="24" t="s">
        <v>5</v>
      </c>
      <c r="Q124" s="26">
        <v>0</v>
      </c>
      <c r="R124" s="26">
        <f t="shared" si="12"/>
        <v>0</v>
      </c>
      <c r="S124" s="26">
        <v>750</v>
      </c>
      <c r="T124" s="26">
        <f t="shared" si="13"/>
        <v>171750</v>
      </c>
      <c r="V124" s="1">
        <f t="shared" si="10"/>
        <v>0</v>
      </c>
    </row>
    <row r="125" spans="1:22" ht="101.25" hidden="1" customHeight="1" x14ac:dyDescent="0.3">
      <c r="A125" s="5">
        <v>171</v>
      </c>
      <c r="B125" s="4">
        <v>33691175</v>
      </c>
      <c r="C125" s="28" t="s">
        <v>547</v>
      </c>
      <c r="D125" s="5" t="s">
        <v>3</v>
      </c>
      <c r="E125" s="15" t="s">
        <v>548</v>
      </c>
      <c r="F125" s="5" t="s">
        <v>4</v>
      </c>
      <c r="G125" s="7">
        <v>122</v>
      </c>
      <c r="H125" s="5">
        <v>5000</v>
      </c>
      <c r="I125" s="4">
        <v>4000</v>
      </c>
      <c r="J125" s="7">
        <f t="shared" si="11"/>
        <v>488000</v>
      </c>
      <c r="K125" s="24" t="s">
        <v>549</v>
      </c>
      <c r="L125" s="24" t="s">
        <v>550</v>
      </c>
      <c r="M125" s="24" t="s">
        <v>5</v>
      </c>
      <c r="Q125" s="26">
        <v>0</v>
      </c>
      <c r="R125" s="26">
        <f t="shared" si="12"/>
        <v>0</v>
      </c>
      <c r="S125" s="26">
        <v>4000</v>
      </c>
      <c r="T125" s="26">
        <f t="shared" si="13"/>
        <v>488000</v>
      </c>
      <c r="V125" s="1">
        <f t="shared" si="10"/>
        <v>0</v>
      </c>
    </row>
    <row r="126" spans="1:22" ht="101.25" hidden="1" customHeight="1" x14ac:dyDescent="0.3">
      <c r="A126" s="5">
        <v>172</v>
      </c>
      <c r="B126" s="4">
        <v>33661111</v>
      </c>
      <c r="C126" s="28" t="s">
        <v>551</v>
      </c>
      <c r="D126" s="5" t="s">
        <v>3</v>
      </c>
      <c r="E126" s="15" t="s">
        <v>552</v>
      </c>
      <c r="F126" s="5" t="s">
        <v>4</v>
      </c>
      <c r="G126" s="7">
        <v>1720</v>
      </c>
      <c r="H126" s="5">
        <v>60</v>
      </c>
      <c r="I126" s="4">
        <v>50</v>
      </c>
      <c r="J126" s="7">
        <f t="shared" si="11"/>
        <v>86000</v>
      </c>
      <c r="K126" s="24" t="s">
        <v>553</v>
      </c>
      <c r="L126" s="24" t="s">
        <v>554</v>
      </c>
      <c r="M126" s="24" t="s">
        <v>36</v>
      </c>
      <c r="Q126" s="26">
        <v>50</v>
      </c>
      <c r="R126" s="26">
        <f t="shared" si="12"/>
        <v>86000</v>
      </c>
      <c r="S126" s="26">
        <v>0</v>
      </c>
      <c r="T126" s="26">
        <f t="shared" si="13"/>
        <v>0</v>
      </c>
      <c r="V126" s="1">
        <f t="shared" si="10"/>
        <v>0</v>
      </c>
    </row>
    <row r="127" spans="1:22" ht="101.25" hidden="1" customHeight="1" x14ac:dyDescent="0.3">
      <c r="A127" s="5">
        <v>173</v>
      </c>
      <c r="B127" s="4">
        <v>33661170</v>
      </c>
      <c r="C127" s="28" t="s">
        <v>555</v>
      </c>
      <c r="D127" s="5" t="s">
        <v>3</v>
      </c>
      <c r="E127" s="15" t="s">
        <v>556</v>
      </c>
      <c r="F127" s="5" t="s">
        <v>4</v>
      </c>
      <c r="G127" s="7">
        <v>56</v>
      </c>
      <c r="H127" s="5">
        <v>1000</v>
      </c>
      <c r="I127" s="4">
        <v>1000</v>
      </c>
      <c r="J127" s="7">
        <f t="shared" si="11"/>
        <v>56000</v>
      </c>
      <c r="K127" s="24" t="s">
        <v>557</v>
      </c>
      <c r="L127" s="24" t="s">
        <v>558</v>
      </c>
      <c r="M127" s="24" t="s">
        <v>5</v>
      </c>
      <c r="Q127" s="26">
        <v>1000</v>
      </c>
      <c r="R127" s="26">
        <f t="shared" si="12"/>
        <v>56000</v>
      </c>
      <c r="S127" s="26">
        <v>0</v>
      </c>
      <c r="T127" s="26">
        <f t="shared" si="13"/>
        <v>0</v>
      </c>
      <c r="V127" s="1">
        <f t="shared" si="10"/>
        <v>0</v>
      </c>
    </row>
    <row r="128" spans="1:22" ht="101.25" hidden="1" customHeight="1" x14ac:dyDescent="0.3">
      <c r="A128" s="5">
        <v>174</v>
      </c>
      <c r="B128" s="4">
        <v>33691138</v>
      </c>
      <c r="C128" s="28" t="s">
        <v>559</v>
      </c>
      <c r="D128" s="5" t="s">
        <v>3</v>
      </c>
      <c r="E128" s="15" t="s">
        <v>560</v>
      </c>
      <c r="F128" s="5" t="s">
        <v>4</v>
      </c>
      <c r="G128" s="7">
        <v>37.9</v>
      </c>
      <c r="H128" s="5">
        <f>4500+1800</f>
        <v>6300</v>
      </c>
      <c r="I128" s="4">
        <v>7200</v>
      </c>
      <c r="J128" s="7">
        <f t="shared" si="11"/>
        <v>272880</v>
      </c>
      <c r="K128" s="24" t="s">
        <v>561</v>
      </c>
      <c r="L128" s="24" t="s">
        <v>562</v>
      </c>
      <c r="M128" s="24" t="s">
        <v>5</v>
      </c>
      <c r="Q128" s="26">
        <v>500</v>
      </c>
      <c r="R128" s="26">
        <f t="shared" si="12"/>
        <v>18950</v>
      </c>
      <c r="S128" s="26">
        <v>6700</v>
      </c>
      <c r="T128" s="26">
        <f t="shared" si="13"/>
        <v>253930</v>
      </c>
      <c r="V128" s="1">
        <f t="shared" si="10"/>
        <v>0</v>
      </c>
    </row>
    <row r="129" spans="1:22" ht="101.25" hidden="1" customHeight="1" x14ac:dyDescent="0.3">
      <c r="A129" s="5">
        <v>175</v>
      </c>
      <c r="B129" s="4">
        <v>33621590</v>
      </c>
      <c r="C129" s="28" t="s">
        <v>563</v>
      </c>
      <c r="D129" s="5" t="s">
        <v>3</v>
      </c>
      <c r="E129" s="15" t="s">
        <v>564</v>
      </c>
      <c r="F129" s="5" t="s">
        <v>4</v>
      </c>
      <c r="G129" s="7">
        <v>23.78</v>
      </c>
      <c r="H129" s="5">
        <v>22000</v>
      </c>
      <c r="I129" s="4">
        <v>24000</v>
      </c>
      <c r="J129" s="7">
        <f t="shared" si="11"/>
        <v>570720</v>
      </c>
      <c r="K129" s="24" t="s">
        <v>565</v>
      </c>
      <c r="L129" s="24" t="s">
        <v>566</v>
      </c>
      <c r="M129" s="24" t="s">
        <v>5</v>
      </c>
      <c r="Q129" s="26">
        <v>22000</v>
      </c>
      <c r="R129" s="26">
        <f t="shared" si="12"/>
        <v>523160</v>
      </c>
      <c r="S129" s="26">
        <v>2000</v>
      </c>
      <c r="T129" s="26">
        <f t="shared" si="13"/>
        <v>47560</v>
      </c>
      <c r="V129" s="1">
        <f t="shared" si="10"/>
        <v>0</v>
      </c>
    </row>
    <row r="130" spans="1:22" ht="101.25" hidden="1" customHeight="1" x14ac:dyDescent="0.3">
      <c r="A130" s="5">
        <v>176</v>
      </c>
      <c r="B130" s="4">
        <v>33691145</v>
      </c>
      <c r="C130" s="28" t="s">
        <v>567</v>
      </c>
      <c r="D130" s="5" t="s">
        <v>3</v>
      </c>
      <c r="E130" s="15" t="s">
        <v>568</v>
      </c>
      <c r="F130" s="5" t="s">
        <v>4</v>
      </c>
      <c r="G130" s="7">
        <v>31.7</v>
      </c>
      <c r="H130" s="5">
        <f>12100+1500</f>
        <v>13600</v>
      </c>
      <c r="I130" s="4">
        <v>14500</v>
      </c>
      <c r="J130" s="7">
        <f t="shared" ref="J130:J152" si="14">I130*G130</f>
        <v>459650</v>
      </c>
      <c r="K130" s="24" t="s">
        <v>569</v>
      </c>
      <c r="L130" s="24" t="s">
        <v>570</v>
      </c>
      <c r="M130" s="24" t="s">
        <v>5</v>
      </c>
      <c r="Q130" s="26">
        <v>14500</v>
      </c>
      <c r="R130" s="26">
        <f t="shared" ref="R130:R152" si="15">Q130*G130</f>
        <v>459650</v>
      </c>
      <c r="S130" s="26">
        <v>0</v>
      </c>
      <c r="T130" s="26">
        <f t="shared" ref="T130:T152" si="16">S130*G130</f>
        <v>0</v>
      </c>
      <c r="V130" s="1">
        <f t="shared" ref="V130:V152" si="17">I130-Q130-S130</f>
        <v>0</v>
      </c>
    </row>
    <row r="131" spans="1:22" ht="101.25" hidden="1" customHeight="1" x14ac:dyDescent="0.3">
      <c r="A131" s="5">
        <v>177</v>
      </c>
      <c r="B131" s="4">
        <v>33611220</v>
      </c>
      <c r="C131" s="28" t="s">
        <v>571</v>
      </c>
      <c r="D131" s="5" t="s">
        <v>3</v>
      </c>
      <c r="E131" s="15" t="s">
        <v>572</v>
      </c>
      <c r="F131" s="5" t="s">
        <v>4</v>
      </c>
      <c r="G131" s="7">
        <v>189</v>
      </c>
      <c r="H131" s="5">
        <v>100</v>
      </c>
      <c r="I131" s="4">
        <v>200</v>
      </c>
      <c r="J131" s="7">
        <f t="shared" si="14"/>
        <v>37800</v>
      </c>
      <c r="K131" s="24" t="s">
        <v>573</v>
      </c>
      <c r="L131" s="24" t="s">
        <v>574</v>
      </c>
      <c r="M131" s="24" t="s">
        <v>5</v>
      </c>
      <c r="Q131" s="26">
        <v>0</v>
      </c>
      <c r="R131" s="26">
        <f t="shared" si="15"/>
        <v>0</v>
      </c>
      <c r="S131" s="26">
        <v>200</v>
      </c>
      <c r="T131" s="26">
        <f t="shared" si="16"/>
        <v>37800</v>
      </c>
      <c r="V131" s="1">
        <f t="shared" si="17"/>
        <v>0</v>
      </c>
    </row>
    <row r="132" spans="1:22" ht="101.25" hidden="1" customHeight="1" x14ac:dyDescent="0.3">
      <c r="A132" s="5">
        <v>178</v>
      </c>
      <c r="B132" s="4">
        <v>33661127</v>
      </c>
      <c r="C132" s="28" t="s">
        <v>575</v>
      </c>
      <c r="D132" s="5" t="s">
        <v>3</v>
      </c>
      <c r="E132" s="15" t="s">
        <v>576</v>
      </c>
      <c r="F132" s="5" t="s">
        <v>4</v>
      </c>
      <c r="G132" s="7">
        <v>38.5</v>
      </c>
      <c r="H132" s="5">
        <v>23500</v>
      </c>
      <c r="I132" s="4">
        <v>27000</v>
      </c>
      <c r="J132" s="7">
        <f t="shared" si="14"/>
        <v>1039500</v>
      </c>
      <c r="K132" s="24" t="s">
        <v>577</v>
      </c>
      <c r="L132" s="24" t="s">
        <v>578</v>
      </c>
      <c r="M132" s="24" t="s">
        <v>5</v>
      </c>
      <c r="Q132" s="26">
        <v>19000</v>
      </c>
      <c r="R132" s="26">
        <f t="shared" si="15"/>
        <v>731500</v>
      </c>
      <c r="S132" s="26">
        <v>8000</v>
      </c>
      <c r="T132" s="26">
        <f t="shared" si="16"/>
        <v>308000</v>
      </c>
      <c r="V132" s="1">
        <f t="shared" si="17"/>
        <v>0</v>
      </c>
    </row>
    <row r="133" spans="1:22" ht="101.25" hidden="1" customHeight="1" x14ac:dyDescent="0.3">
      <c r="A133" s="5">
        <v>179</v>
      </c>
      <c r="B133" s="4">
        <v>33621540</v>
      </c>
      <c r="C133" s="28" t="s">
        <v>579</v>
      </c>
      <c r="D133" s="5" t="s">
        <v>3</v>
      </c>
      <c r="E133" s="15" t="s">
        <v>580</v>
      </c>
      <c r="F133" s="5" t="s">
        <v>4</v>
      </c>
      <c r="G133" s="7">
        <v>28.9</v>
      </c>
      <c r="H133" s="5">
        <v>2500</v>
      </c>
      <c r="I133" s="4">
        <v>2400</v>
      </c>
      <c r="J133" s="7">
        <f t="shared" si="14"/>
        <v>69360</v>
      </c>
      <c r="K133" s="24" t="s">
        <v>581</v>
      </c>
      <c r="L133" s="24" t="s">
        <v>582</v>
      </c>
      <c r="M133" s="24" t="s">
        <v>5</v>
      </c>
      <c r="Q133" s="26">
        <v>2400</v>
      </c>
      <c r="R133" s="26">
        <f t="shared" si="15"/>
        <v>69360</v>
      </c>
      <c r="S133" s="26">
        <v>0</v>
      </c>
      <c r="T133" s="26">
        <f t="shared" si="16"/>
        <v>0</v>
      </c>
      <c r="V133" s="1">
        <f t="shared" si="17"/>
        <v>0</v>
      </c>
    </row>
    <row r="134" spans="1:22" ht="101.25" hidden="1" customHeight="1" x14ac:dyDescent="0.3">
      <c r="A134" s="5">
        <v>180</v>
      </c>
      <c r="B134" s="4">
        <v>33631200</v>
      </c>
      <c r="C134" s="28" t="s">
        <v>583</v>
      </c>
      <c r="D134" s="5" t="s">
        <v>3</v>
      </c>
      <c r="E134" s="15" t="s">
        <v>584</v>
      </c>
      <c r="F134" s="5" t="s">
        <v>4</v>
      </c>
      <c r="G134" s="7">
        <v>230</v>
      </c>
      <c r="H134" s="5">
        <v>1350</v>
      </c>
      <c r="I134" s="4">
        <v>1800</v>
      </c>
      <c r="J134" s="7">
        <f t="shared" si="14"/>
        <v>414000</v>
      </c>
      <c r="K134" s="24" t="s">
        <v>585</v>
      </c>
      <c r="L134" s="24" t="s">
        <v>586</v>
      </c>
      <c r="M134" s="24" t="s">
        <v>5</v>
      </c>
      <c r="Q134" s="26">
        <v>1600</v>
      </c>
      <c r="R134" s="26">
        <f t="shared" si="15"/>
        <v>368000</v>
      </c>
      <c r="S134" s="26">
        <v>200</v>
      </c>
      <c r="T134" s="26">
        <f t="shared" si="16"/>
        <v>46000</v>
      </c>
      <c r="V134" s="1">
        <f t="shared" si="17"/>
        <v>0</v>
      </c>
    </row>
    <row r="135" spans="1:22" ht="101.25" hidden="1" customHeight="1" x14ac:dyDescent="0.3">
      <c r="A135" s="5">
        <v>181</v>
      </c>
      <c r="B135" s="4">
        <v>33611150</v>
      </c>
      <c r="C135" s="28" t="s">
        <v>587</v>
      </c>
      <c r="D135" s="5" t="s">
        <v>3</v>
      </c>
      <c r="E135" s="15" t="s">
        <v>588</v>
      </c>
      <c r="F135" s="5" t="s">
        <v>4</v>
      </c>
      <c r="G135" s="7">
        <v>87</v>
      </c>
      <c r="H135" s="5">
        <v>1000</v>
      </c>
      <c r="I135" s="4">
        <v>5000</v>
      </c>
      <c r="J135" s="7">
        <f t="shared" si="14"/>
        <v>435000</v>
      </c>
      <c r="K135" s="24" t="s">
        <v>589</v>
      </c>
      <c r="L135" s="24" t="s">
        <v>590</v>
      </c>
      <c r="M135" s="24" t="s">
        <v>5</v>
      </c>
      <c r="Q135" s="26">
        <v>0</v>
      </c>
      <c r="R135" s="26">
        <f t="shared" si="15"/>
        <v>0</v>
      </c>
      <c r="S135" s="26">
        <v>5000</v>
      </c>
      <c r="T135" s="26">
        <f t="shared" si="16"/>
        <v>435000</v>
      </c>
      <c r="V135" s="1">
        <f t="shared" si="17"/>
        <v>0</v>
      </c>
    </row>
    <row r="136" spans="1:22" ht="101.25" hidden="1" customHeight="1" x14ac:dyDescent="0.3">
      <c r="A136" s="5">
        <v>182</v>
      </c>
      <c r="B136" s="4">
        <v>33621390</v>
      </c>
      <c r="C136" s="28" t="s">
        <v>591</v>
      </c>
      <c r="D136" s="5" t="s">
        <v>3</v>
      </c>
      <c r="E136" s="15" t="s">
        <v>592</v>
      </c>
      <c r="F136" s="5" t="s">
        <v>4</v>
      </c>
      <c r="G136" s="7">
        <v>69.7</v>
      </c>
      <c r="H136" s="5">
        <v>2000</v>
      </c>
      <c r="I136" s="4">
        <v>2700</v>
      </c>
      <c r="J136" s="7">
        <f t="shared" si="14"/>
        <v>188190</v>
      </c>
      <c r="K136" s="24" t="s">
        <v>593</v>
      </c>
      <c r="L136" s="24" t="s">
        <v>594</v>
      </c>
      <c r="M136" s="24" t="s">
        <v>5</v>
      </c>
      <c r="Q136" s="26">
        <v>2700</v>
      </c>
      <c r="R136" s="26">
        <f t="shared" si="15"/>
        <v>188190</v>
      </c>
      <c r="S136" s="26">
        <v>0</v>
      </c>
      <c r="T136" s="26">
        <f t="shared" si="16"/>
        <v>0</v>
      </c>
      <c r="V136" s="1">
        <f t="shared" si="17"/>
        <v>0</v>
      </c>
    </row>
    <row r="137" spans="1:22" ht="101.25" hidden="1" customHeight="1" x14ac:dyDescent="0.3">
      <c r="A137" s="5">
        <v>186</v>
      </c>
      <c r="B137" s="4">
        <v>33651143</v>
      </c>
      <c r="C137" s="28" t="s">
        <v>598</v>
      </c>
      <c r="D137" s="5" t="s">
        <v>3</v>
      </c>
      <c r="E137" s="15" t="s">
        <v>599</v>
      </c>
      <c r="F137" s="5" t="s">
        <v>4</v>
      </c>
      <c r="G137" s="7">
        <v>4900</v>
      </c>
      <c r="H137" s="5">
        <v>950</v>
      </c>
      <c r="I137" s="4">
        <v>450</v>
      </c>
      <c r="J137" s="7">
        <f t="shared" si="14"/>
        <v>2205000</v>
      </c>
      <c r="K137" s="24" t="s">
        <v>600</v>
      </c>
      <c r="L137" s="24" t="s">
        <v>601</v>
      </c>
      <c r="M137" s="24" t="s">
        <v>5</v>
      </c>
      <c r="Q137" s="26">
        <v>0</v>
      </c>
      <c r="R137" s="26">
        <f t="shared" si="15"/>
        <v>0</v>
      </c>
      <c r="S137" s="26">
        <v>450</v>
      </c>
      <c r="T137" s="26">
        <f t="shared" si="16"/>
        <v>2205000</v>
      </c>
      <c r="V137" s="1">
        <f t="shared" si="17"/>
        <v>0</v>
      </c>
    </row>
    <row r="138" spans="1:22" ht="101.25" hidden="1" customHeight="1" x14ac:dyDescent="0.3">
      <c r="A138" s="5">
        <v>187</v>
      </c>
      <c r="B138" s="4">
        <v>33651199</v>
      </c>
      <c r="C138" s="28" t="s">
        <v>602</v>
      </c>
      <c r="D138" s="5" t="s">
        <v>3</v>
      </c>
      <c r="E138" s="15" t="s">
        <v>603</v>
      </c>
      <c r="F138" s="5" t="s">
        <v>4</v>
      </c>
      <c r="G138" s="7">
        <v>5900</v>
      </c>
      <c r="H138" s="5">
        <v>800</v>
      </c>
      <c r="I138" s="4">
        <v>1000</v>
      </c>
      <c r="J138" s="7">
        <f t="shared" si="14"/>
        <v>5900000</v>
      </c>
      <c r="K138" s="24" t="s">
        <v>604</v>
      </c>
      <c r="L138" s="24" t="s">
        <v>605</v>
      </c>
      <c r="M138" s="24" t="s">
        <v>5</v>
      </c>
      <c r="N138" s="23" t="s">
        <v>606</v>
      </c>
      <c r="Q138" s="26">
        <v>780</v>
      </c>
      <c r="R138" s="26">
        <f t="shared" si="15"/>
        <v>4602000</v>
      </c>
      <c r="S138" s="26">
        <v>220</v>
      </c>
      <c r="T138" s="26">
        <f t="shared" si="16"/>
        <v>1298000</v>
      </c>
      <c r="V138" s="1">
        <f t="shared" si="17"/>
        <v>0</v>
      </c>
    </row>
    <row r="139" spans="1:22" ht="101.25" hidden="1" customHeight="1" x14ac:dyDescent="0.3">
      <c r="A139" s="5">
        <v>188</v>
      </c>
      <c r="B139" s="4">
        <v>33651111</v>
      </c>
      <c r="C139" s="28" t="s">
        <v>607</v>
      </c>
      <c r="D139" s="5" t="s">
        <v>3</v>
      </c>
      <c r="E139" s="15" t="s">
        <v>608</v>
      </c>
      <c r="F139" s="5" t="s">
        <v>4</v>
      </c>
      <c r="G139" s="7">
        <v>105</v>
      </c>
      <c r="H139" s="5">
        <v>1500</v>
      </c>
      <c r="I139" s="4">
        <v>1500</v>
      </c>
      <c r="J139" s="7">
        <f t="shared" si="14"/>
        <v>157500</v>
      </c>
      <c r="K139" s="24" t="s">
        <v>609</v>
      </c>
      <c r="L139" s="24" t="s">
        <v>610</v>
      </c>
      <c r="M139" s="24" t="s">
        <v>5</v>
      </c>
      <c r="N139" s="23" t="s">
        <v>611</v>
      </c>
      <c r="Q139" s="26">
        <v>0</v>
      </c>
      <c r="R139" s="26">
        <f t="shared" si="15"/>
        <v>0</v>
      </c>
      <c r="S139" s="26">
        <v>1500</v>
      </c>
      <c r="T139" s="26">
        <f t="shared" si="16"/>
        <v>157500</v>
      </c>
      <c r="V139" s="1">
        <f t="shared" si="17"/>
        <v>0</v>
      </c>
    </row>
    <row r="140" spans="1:22" ht="101.25" customHeight="1" x14ac:dyDescent="0.3">
      <c r="A140" s="5">
        <v>192</v>
      </c>
      <c r="B140" s="4">
        <v>33691136</v>
      </c>
      <c r="C140" s="28" t="s">
        <v>612</v>
      </c>
      <c r="D140" s="5" t="s">
        <v>95</v>
      </c>
      <c r="E140" s="15" t="s">
        <v>613</v>
      </c>
      <c r="F140" s="5" t="s">
        <v>4</v>
      </c>
      <c r="G140" s="7">
        <v>231.1</v>
      </c>
      <c r="H140" s="21">
        <f>64470+3000</f>
        <v>67470</v>
      </c>
      <c r="I140" s="4">
        <v>67000</v>
      </c>
      <c r="J140" s="7">
        <f t="shared" si="14"/>
        <v>15483700</v>
      </c>
      <c r="K140" s="24" t="s">
        <v>614</v>
      </c>
      <c r="L140" s="24" t="s">
        <v>615</v>
      </c>
      <c r="M140" s="24" t="s">
        <v>5</v>
      </c>
      <c r="N140" s="23" t="s">
        <v>616</v>
      </c>
      <c r="Q140" s="26">
        <v>0</v>
      </c>
      <c r="R140" s="26">
        <f t="shared" si="15"/>
        <v>0</v>
      </c>
      <c r="S140" s="26">
        <v>67000</v>
      </c>
      <c r="T140" s="26">
        <f t="shared" si="16"/>
        <v>15483700</v>
      </c>
      <c r="V140" s="1">
        <f t="shared" si="17"/>
        <v>0</v>
      </c>
    </row>
    <row r="141" spans="1:22" ht="101.25" customHeight="1" x14ac:dyDescent="0.3">
      <c r="A141" s="5">
        <v>193</v>
      </c>
      <c r="B141" s="4">
        <v>33651134</v>
      </c>
      <c r="C141" s="28" t="s">
        <v>617</v>
      </c>
      <c r="D141" s="5" t="s">
        <v>95</v>
      </c>
      <c r="E141" s="15" t="s">
        <v>618</v>
      </c>
      <c r="F141" s="5" t="s">
        <v>4</v>
      </c>
      <c r="G141" s="7">
        <v>389.9</v>
      </c>
      <c r="H141" s="21">
        <f>800+200</f>
        <v>1000</v>
      </c>
      <c r="I141" s="4">
        <v>2400</v>
      </c>
      <c r="J141" s="7">
        <f t="shared" si="14"/>
        <v>935760</v>
      </c>
      <c r="K141" s="24" t="s">
        <v>619</v>
      </c>
      <c r="L141" s="24" t="s">
        <v>620</v>
      </c>
      <c r="M141" s="24" t="s">
        <v>5</v>
      </c>
      <c r="Q141" s="26">
        <v>1000</v>
      </c>
      <c r="R141" s="26">
        <f t="shared" si="15"/>
        <v>389900</v>
      </c>
      <c r="S141" s="26">
        <v>1400</v>
      </c>
      <c r="T141" s="26">
        <f t="shared" si="16"/>
        <v>545860</v>
      </c>
      <c r="V141" s="1">
        <f t="shared" si="17"/>
        <v>0</v>
      </c>
    </row>
    <row r="142" spans="1:22" ht="101.25" hidden="1" customHeight="1" x14ac:dyDescent="0.3">
      <c r="A142" s="5">
        <v>194</v>
      </c>
      <c r="B142" s="4">
        <v>33691176</v>
      </c>
      <c r="C142" s="28" t="s">
        <v>621</v>
      </c>
      <c r="D142" s="5" t="s">
        <v>95</v>
      </c>
      <c r="E142" s="15" t="s">
        <v>622</v>
      </c>
      <c r="F142" s="5" t="s">
        <v>4</v>
      </c>
      <c r="G142" s="7">
        <v>417.9</v>
      </c>
      <c r="H142" s="5">
        <v>3000</v>
      </c>
      <c r="I142" s="4">
        <v>2500</v>
      </c>
      <c r="J142" s="7">
        <f t="shared" si="14"/>
        <v>1044750</v>
      </c>
      <c r="K142" s="24" t="s">
        <v>623</v>
      </c>
      <c r="L142" s="24" t="s">
        <v>624</v>
      </c>
      <c r="M142" s="24" t="s">
        <v>5</v>
      </c>
      <c r="Q142" s="26">
        <v>1100</v>
      </c>
      <c r="R142" s="26">
        <f t="shared" si="15"/>
        <v>459690</v>
      </c>
      <c r="S142" s="26">
        <v>1400</v>
      </c>
      <c r="T142" s="26">
        <f t="shared" si="16"/>
        <v>585060</v>
      </c>
      <c r="V142" s="1">
        <f t="shared" si="17"/>
        <v>0</v>
      </c>
    </row>
    <row r="143" spans="1:22" ht="101.25" hidden="1" customHeight="1" x14ac:dyDescent="0.3">
      <c r="A143" s="5">
        <v>195</v>
      </c>
      <c r="B143" s="4">
        <v>33661115</v>
      </c>
      <c r="C143" s="28" t="s">
        <v>625</v>
      </c>
      <c r="D143" s="5" t="s">
        <v>95</v>
      </c>
      <c r="E143" s="15" t="s">
        <v>626</v>
      </c>
      <c r="F143" s="5" t="s">
        <v>4</v>
      </c>
      <c r="G143" s="7">
        <v>304</v>
      </c>
      <c r="H143" s="5">
        <v>1250</v>
      </c>
      <c r="I143" s="4">
        <v>1200</v>
      </c>
      <c r="J143" s="7">
        <f t="shared" si="14"/>
        <v>364800</v>
      </c>
      <c r="K143" s="24" t="s">
        <v>627</v>
      </c>
      <c r="L143" s="24" t="s">
        <v>628</v>
      </c>
      <c r="M143" s="24" t="s">
        <v>5</v>
      </c>
      <c r="Q143" s="26">
        <v>1200</v>
      </c>
      <c r="R143" s="26">
        <f t="shared" si="15"/>
        <v>364800</v>
      </c>
      <c r="S143" s="26">
        <v>0</v>
      </c>
      <c r="T143" s="26">
        <f t="shared" si="16"/>
        <v>0</v>
      </c>
      <c r="V143" s="1">
        <f t="shared" si="17"/>
        <v>0</v>
      </c>
    </row>
    <row r="144" spans="1:22" ht="101.25" hidden="1" customHeight="1" x14ac:dyDescent="0.3">
      <c r="A144" s="5">
        <v>196</v>
      </c>
      <c r="B144" s="4">
        <v>33651114</v>
      </c>
      <c r="C144" s="28" t="s">
        <v>629</v>
      </c>
      <c r="D144" s="5"/>
      <c r="E144" s="15" t="s">
        <v>630</v>
      </c>
      <c r="F144" s="5" t="s">
        <v>4</v>
      </c>
      <c r="G144" s="7">
        <v>115</v>
      </c>
      <c r="H144" s="5">
        <v>200</v>
      </c>
      <c r="I144" s="4">
        <v>3000</v>
      </c>
      <c r="J144" s="7">
        <f t="shared" si="14"/>
        <v>345000</v>
      </c>
      <c r="K144" s="24" t="s">
        <v>631</v>
      </c>
      <c r="L144" s="24"/>
      <c r="M144" s="24"/>
      <c r="O144" s="14" t="s">
        <v>644</v>
      </c>
      <c r="Q144" s="26">
        <v>0</v>
      </c>
      <c r="R144" s="26">
        <f t="shared" si="15"/>
        <v>0</v>
      </c>
      <c r="S144" s="26">
        <v>3000</v>
      </c>
      <c r="T144" s="26">
        <f t="shared" si="16"/>
        <v>345000</v>
      </c>
      <c r="V144" s="1">
        <f t="shared" si="17"/>
        <v>0</v>
      </c>
    </row>
    <row r="145" spans="1:23" ht="101.25" hidden="1" customHeight="1" x14ac:dyDescent="0.3">
      <c r="A145" s="5">
        <v>197</v>
      </c>
      <c r="B145" s="4">
        <v>33691176</v>
      </c>
      <c r="C145" s="28" t="s">
        <v>632</v>
      </c>
      <c r="D145" s="5"/>
      <c r="E145" s="15" t="s">
        <v>633</v>
      </c>
      <c r="F145" s="5" t="s">
        <v>4</v>
      </c>
      <c r="G145" s="7">
        <v>820</v>
      </c>
      <c r="H145" s="5">
        <v>600</v>
      </c>
      <c r="I145" s="4">
        <v>600</v>
      </c>
      <c r="J145" s="7">
        <f t="shared" si="14"/>
        <v>492000</v>
      </c>
      <c r="K145" s="24" t="s">
        <v>634</v>
      </c>
      <c r="L145" s="24"/>
      <c r="M145" s="24"/>
      <c r="O145" s="14" t="s">
        <v>644</v>
      </c>
      <c r="Q145" s="26">
        <v>600</v>
      </c>
      <c r="R145" s="26">
        <f t="shared" si="15"/>
        <v>492000</v>
      </c>
      <c r="S145" s="26">
        <v>0</v>
      </c>
      <c r="T145" s="26">
        <f t="shared" si="16"/>
        <v>0</v>
      </c>
      <c r="V145" s="1">
        <f t="shared" si="17"/>
        <v>0</v>
      </c>
    </row>
    <row r="146" spans="1:23" ht="101.25" hidden="1" customHeight="1" x14ac:dyDescent="0.3">
      <c r="A146" s="5">
        <v>198</v>
      </c>
      <c r="B146" s="4">
        <v>33661122</v>
      </c>
      <c r="C146" s="28" t="s">
        <v>635</v>
      </c>
      <c r="D146" s="5"/>
      <c r="E146" s="15" t="s">
        <v>636</v>
      </c>
      <c r="F146" s="5" t="s">
        <v>4</v>
      </c>
      <c r="G146" s="7">
        <v>53.5</v>
      </c>
      <c r="H146" s="5">
        <v>1200</v>
      </c>
      <c r="I146" s="4">
        <v>1200</v>
      </c>
      <c r="J146" s="7">
        <f t="shared" si="14"/>
        <v>64200</v>
      </c>
      <c r="K146" s="24" t="s">
        <v>634</v>
      </c>
      <c r="L146" s="24"/>
      <c r="M146" s="24"/>
      <c r="O146" s="14" t="s">
        <v>644</v>
      </c>
      <c r="Q146" s="26">
        <v>0</v>
      </c>
      <c r="R146" s="26">
        <f t="shared" si="15"/>
        <v>0</v>
      </c>
      <c r="S146" s="26">
        <v>1200</v>
      </c>
      <c r="T146" s="26">
        <f t="shared" si="16"/>
        <v>64200</v>
      </c>
      <c r="V146" s="1">
        <f t="shared" si="17"/>
        <v>0</v>
      </c>
    </row>
    <row r="147" spans="1:23" ht="216.75" hidden="1" x14ac:dyDescent="0.3">
      <c r="A147" s="5"/>
      <c r="B147" s="4">
        <v>33621120</v>
      </c>
      <c r="C147" s="28" t="s">
        <v>403</v>
      </c>
      <c r="D147" s="5" t="s">
        <v>3</v>
      </c>
      <c r="E147" s="15" t="s">
        <v>653</v>
      </c>
      <c r="F147" s="5" t="s">
        <v>4</v>
      </c>
      <c r="G147" s="7">
        <v>1845</v>
      </c>
      <c r="H147" s="5"/>
      <c r="I147" s="4">
        <v>1200</v>
      </c>
      <c r="J147" s="7">
        <f t="shared" si="14"/>
        <v>2214000</v>
      </c>
      <c r="K147" s="25"/>
      <c r="L147" s="25"/>
      <c r="M147" s="25"/>
      <c r="O147" s="14"/>
      <c r="Q147" s="26">
        <v>1200</v>
      </c>
      <c r="R147" s="26">
        <f t="shared" si="15"/>
        <v>2214000</v>
      </c>
      <c r="S147" s="26">
        <v>0</v>
      </c>
      <c r="T147" s="26">
        <f t="shared" si="16"/>
        <v>0</v>
      </c>
      <c r="V147" s="1">
        <f t="shared" si="17"/>
        <v>0</v>
      </c>
    </row>
    <row r="148" spans="1:23" hidden="1" x14ac:dyDescent="0.3">
      <c r="A148" s="5"/>
      <c r="B148" s="4"/>
      <c r="C148" s="28" t="s">
        <v>649</v>
      </c>
      <c r="D148" s="5"/>
      <c r="E148" s="15"/>
      <c r="F148" s="5" t="s">
        <v>4</v>
      </c>
      <c r="G148" s="19">
        <v>16000</v>
      </c>
      <c r="H148" s="5"/>
      <c r="I148" s="4">
        <v>50</v>
      </c>
      <c r="J148" s="7">
        <f t="shared" si="14"/>
        <v>800000</v>
      </c>
      <c r="K148" s="25"/>
      <c r="L148" s="25"/>
      <c r="M148" s="25"/>
      <c r="O148" s="14"/>
      <c r="Q148" s="26">
        <v>50</v>
      </c>
      <c r="R148" s="26">
        <f t="shared" si="15"/>
        <v>800000</v>
      </c>
      <c r="S148" s="26">
        <v>0</v>
      </c>
      <c r="T148" s="26">
        <f t="shared" si="16"/>
        <v>0</v>
      </c>
      <c r="V148" s="1">
        <f t="shared" si="17"/>
        <v>0</v>
      </c>
    </row>
    <row r="149" spans="1:23" hidden="1" x14ac:dyDescent="0.3">
      <c r="A149" s="5"/>
      <c r="B149" s="4"/>
      <c r="C149" s="28" t="s">
        <v>650</v>
      </c>
      <c r="D149" s="5"/>
      <c r="E149" s="15"/>
      <c r="F149" s="5" t="s">
        <v>4</v>
      </c>
      <c r="G149" s="19">
        <v>16000</v>
      </c>
      <c r="H149" s="5"/>
      <c r="I149" s="4">
        <v>250</v>
      </c>
      <c r="J149" s="7">
        <f t="shared" si="14"/>
        <v>4000000</v>
      </c>
      <c r="K149" s="25"/>
      <c r="L149" s="25"/>
      <c r="M149" s="25"/>
      <c r="O149" s="14"/>
      <c r="Q149" s="26">
        <v>250</v>
      </c>
      <c r="R149" s="26">
        <f t="shared" si="15"/>
        <v>4000000</v>
      </c>
      <c r="S149" s="26">
        <v>0</v>
      </c>
      <c r="T149" s="26">
        <f t="shared" si="16"/>
        <v>0</v>
      </c>
      <c r="V149" s="1">
        <f t="shared" si="17"/>
        <v>0</v>
      </c>
    </row>
    <row r="150" spans="1:23" hidden="1" x14ac:dyDescent="0.3">
      <c r="A150" s="5"/>
      <c r="B150" s="4"/>
      <c r="C150" s="28" t="s">
        <v>651</v>
      </c>
      <c r="D150" s="5"/>
      <c r="E150" s="15"/>
      <c r="F150" s="5" t="s">
        <v>4</v>
      </c>
      <c r="G150" s="7">
        <v>25</v>
      </c>
      <c r="H150" s="5">
        <v>96</v>
      </c>
      <c r="I150" s="4">
        <v>240</v>
      </c>
      <c r="J150" s="7">
        <f t="shared" si="14"/>
        <v>6000</v>
      </c>
      <c r="K150" s="25"/>
      <c r="L150" s="25"/>
      <c r="M150" s="25"/>
      <c r="O150" s="14"/>
      <c r="Q150" s="26">
        <v>0</v>
      </c>
      <c r="R150" s="26">
        <f t="shared" si="15"/>
        <v>0</v>
      </c>
      <c r="S150" s="26">
        <v>240</v>
      </c>
      <c r="T150" s="26">
        <f t="shared" si="16"/>
        <v>6000</v>
      </c>
      <c r="V150" s="1">
        <f t="shared" si="17"/>
        <v>0</v>
      </c>
    </row>
    <row r="151" spans="1:23" ht="30" hidden="1" x14ac:dyDescent="0.3">
      <c r="A151" s="5"/>
      <c r="B151" s="4"/>
      <c r="C151" s="28" t="s">
        <v>652</v>
      </c>
      <c r="D151" s="5"/>
      <c r="E151" s="15"/>
      <c r="F151" s="5" t="s">
        <v>4</v>
      </c>
      <c r="G151" s="20">
        <v>53300</v>
      </c>
      <c r="H151" s="5"/>
      <c r="I151" s="4">
        <v>100</v>
      </c>
      <c r="J151" s="7">
        <f t="shared" si="14"/>
        <v>5330000</v>
      </c>
      <c r="K151" s="25"/>
      <c r="L151" s="25"/>
      <c r="M151" s="25"/>
      <c r="O151" s="14"/>
      <c r="Q151" s="26">
        <v>100</v>
      </c>
      <c r="R151" s="26">
        <f t="shared" si="15"/>
        <v>5330000</v>
      </c>
      <c r="S151" s="26">
        <v>0</v>
      </c>
      <c r="T151" s="26">
        <f t="shared" si="16"/>
        <v>0</v>
      </c>
      <c r="V151" s="1">
        <f t="shared" si="17"/>
        <v>0</v>
      </c>
    </row>
    <row r="152" spans="1:23" ht="30" hidden="1" x14ac:dyDescent="0.3">
      <c r="A152" s="5"/>
      <c r="B152" s="4"/>
      <c r="C152" s="28" t="s">
        <v>654</v>
      </c>
      <c r="D152" s="5"/>
      <c r="E152" s="15"/>
      <c r="F152" s="5" t="s">
        <v>4</v>
      </c>
      <c r="G152" s="20">
        <v>5000</v>
      </c>
      <c r="H152" s="5"/>
      <c r="I152" s="4">
        <v>150</v>
      </c>
      <c r="J152" s="7">
        <f t="shared" si="14"/>
        <v>750000</v>
      </c>
      <c r="K152" s="25"/>
      <c r="L152" s="25"/>
      <c r="M152" s="25"/>
      <c r="O152" s="14"/>
      <c r="Q152" s="26">
        <v>150</v>
      </c>
      <c r="R152" s="26">
        <f t="shared" si="15"/>
        <v>750000</v>
      </c>
      <c r="S152" s="26">
        <v>0</v>
      </c>
      <c r="T152" s="26">
        <f t="shared" si="16"/>
        <v>0</v>
      </c>
      <c r="V152" s="1">
        <f t="shared" si="17"/>
        <v>0</v>
      </c>
    </row>
    <row r="153" spans="1:23" ht="33.75" hidden="1" customHeight="1" x14ac:dyDescent="0.3">
      <c r="A153" s="3"/>
      <c r="B153" s="3"/>
      <c r="C153" s="12" t="s">
        <v>643</v>
      </c>
      <c r="D153" s="10"/>
      <c r="E153" s="10"/>
      <c r="F153" s="3"/>
      <c r="G153" s="11"/>
      <c r="H153" s="10"/>
      <c r="I153" s="3"/>
      <c r="J153" s="13">
        <f>SUM(J2:J152)</f>
        <v>250181893</v>
      </c>
      <c r="Q153" s="26"/>
      <c r="R153" s="13">
        <f>SUM(R2:R152)</f>
        <v>162144080</v>
      </c>
      <c r="S153" s="26"/>
      <c r="T153" s="13">
        <f>SUM(T2:T152)</f>
        <v>88037813</v>
      </c>
      <c r="V153" s="16"/>
      <c r="W153" s="16"/>
    </row>
    <row r="154" spans="1:23" hidden="1" x14ac:dyDescent="0.3">
      <c r="J154" s="16"/>
    </row>
    <row r="155" spans="1:23" hidden="1" x14ac:dyDescent="0.3"/>
    <row r="156" spans="1:23" hidden="1" x14ac:dyDescent="0.3"/>
    <row r="157" spans="1:23" hidden="1" x14ac:dyDescent="0.3">
      <c r="I157" s="16"/>
    </row>
  </sheetData>
  <autoFilter ref="H1:H157">
    <filterColumn colId="0">
      <colorFilter dxfId="0"/>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
  <sheetViews>
    <sheetView workbookViewId="0">
      <selection activeCell="E2" sqref="E2"/>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77" style="2" customWidth="1"/>
    <col min="6" max="6" width="9.140625" style="1"/>
    <col min="7" max="7" width="9.85546875" style="6" hidden="1" customWidth="1"/>
    <col min="8" max="8" width="9.28515625" style="2" hidden="1" customWidth="1"/>
    <col min="9" max="9" width="9.85546875" style="1" customWidth="1"/>
    <col min="10" max="10" width="15.140625" style="1" hidden="1" customWidth="1"/>
    <col min="11" max="11" width="17.28515625" style="23" hidden="1" customWidth="1"/>
    <col min="12" max="12" width="57.5703125" style="23" hidden="1" customWidth="1"/>
    <col min="13" max="13" width="3.85546875" style="23" hidden="1" customWidth="1"/>
    <col min="14" max="14" width="9" style="23" hidden="1" customWidth="1"/>
    <col min="15" max="16" width="9.140625" style="1" hidden="1" customWidth="1"/>
    <col min="17" max="17" width="9.28515625" style="1" hidden="1" customWidth="1"/>
    <col min="18" max="18" width="16" style="1" hidden="1" customWidth="1"/>
    <col min="19" max="19" width="12.140625" style="1" hidden="1" customWidth="1"/>
    <col min="20" max="20" width="17.28515625" style="1" hidden="1" customWidth="1"/>
    <col min="21" max="21" width="9.140625" style="1" hidden="1" customWidth="1"/>
    <col min="22" max="23" width="13.42578125" style="1" hidden="1" customWidth="1"/>
    <col min="24" max="16384" width="9.140625" style="1"/>
  </cols>
  <sheetData>
    <row r="1" spans="1:22" ht="31.5" customHeight="1" x14ac:dyDescent="0.3">
      <c r="A1" s="8" t="s">
        <v>645</v>
      </c>
      <c r="B1" s="8" t="s">
        <v>637</v>
      </c>
      <c r="C1" s="8" t="s">
        <v>638</v>
      </c>
      <c r="D1" s="8" t="s">
        <v>0</v>
      </c>
      <c r="E1" s="8" t="s">
        <v>639</v>
      </c>
      <c r="F1" s="8" t="s">
        <v>1</v>
      </c>
      <c r="G1" s="9" t="s">
        <v>2</v>
      </c>
      <c r="H1" s="8" t="s">
        <v>640</v>
      </c>
      <c r="I1" s="8" t="s">
        <v>662</v>
      </c>
      <c r="J1" s="8" t="s">
        <v>642</v>
      </c>
      <c r="Q1" s="27" t="s">
        <v>657</v>
      </c>
      <c r="R1" s="27" t="s">
        <v>658</v>
      </c>
      <c r="S1" s="27" t="s">
        <v>659</v>
      </c>
      <c r="T1" s="27" t="s">
        <v>660</v>
      </c>
    </row>
    <row r="2" spans="1:22" s="31" customFormat="1" ht="360" x14ac:dyDescent="0.25">
      <c r="A2" s="32">
        <v>1</v>
      </c>
      <c r="B2" s="33">
        <v>33691176</v>
      </c>
      <c r="C2" s="34" t="s">
        <v>94</v>
      </c>
      <c r="D2" s="32" t="s">
        <v>95</v>
      </c>
      <c r="E2" s="35" t="s">
        <v>96</v>
      </c>
      <c r="F2" s="32" t="s">
        <v>4</v>
      </c>
      <c r="G2" s="36">
        <v>179000</v>
      </c>
      <c r="H2" s="32">
        <f>45+5</f>
        <v>50</v>
      </c>
      <c r="I2" s="32">
        <v>40</v>
      </c>
      <c r="J2" s="30">
        <f>I2*G2</f>
        <v>7160000</v>
      </c>
      <c r="K2" s="29" t="s">
        <v>97</v>
      </c>
      <c r="L2" s="29" t="s">
        <v>98</v>
      </c>
      <c r="M2" s="29" t="s">
        <v>5</v>
      </c>
      <c r="N2" s="31" t="s">
        <v>99</v>
      </c>
      <c r="Q2" s="29">
        <v>50</v>
      </c>
      <c r="R2" s="29">
        <f>Q2*G2</f>
        <v>8950000</v>
      </c>
      <c r="S2" s="29">
        <v>0</v>
      </c>
      <c r="T2" s="29">
        <f>S2*G2</f>
        <v>0</v>
      </c>
      <c r="V2" s="31">
        <f>I2-Q2-S2</f>
        <v>-10</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8"/>
  <sheetViews>
    <sheetView topLeftCell="A121" workbookViewId="0">
      <selection activeCell="E143" sqref="E143"/>
    </sheetView>
  </sheetViews>
  <sheetFormatPr defaultRowHeight="15.75" x14ac:dyDescent="0.3"/>
  <cols>
    <col min="1" max="1" width="4.7109375" style="1" customWidth="1"/>
    <col min="2" max="2" width="26.42578125" style="1" customWidth="1"/>
    <col min="3" max="3" width="7" style="2" hidden="1" customWidth="1"/>
    <col min="4" max="4" width="9.140625" style="1"/>
    <col min="5" max="5" width="14.5703125" style="1" customWidth="1"/>
  </cols>
  <sheetData>
    <row r="1" spans="1:5" ht="25.5" x14ac:dyDescent="0.25">
      <c r="A1" s="8" t="s">
        <v>645</v>
      </c>
      <c r="B1" s="8" t="s">
        <v>638</v>
      </c>
      <c r="C1" s="8" t="s">
        <v>0</v>
      </c>
      <c r="D1" s="8" t="s">
        <v>1</v>
      </c>
      <c r="E1" s="8" t="s">
        <v>641</v>
      </c>
    </row>
    <row r="2" spans="1:5" ht="15" x14ac:dyDescent="0.25">
      <c r="A2" s="5">
        <v>2</v>
      </c>
      <c r="B2" s="4" t="s">
        <v>6</v>
      </c>
      <c r="C2" s="5" t="s">
        <v>3</v>
      </c>
      <c r="D2" s="5" t="s">
        <v>4</v>
      </c>
      <c r="E2" s="4">
        <v>735</v>
      </c>
    </row>
    <row r="3" spans="1:5" ht="15" x14ac:dyDescent="0.25">
      <c r="A3" s="5">
        <v>4</v>
      </c>
      <c r="B3" s="4" t="s">
        <v>11</v>
      </c>
      <c r="C3" s="5" t="s">
        <v>3</v>
      </c>
      <c r="D3" s="5" t="s">
        <v>4</v>
      </c>
      <c r="E3" s="17">
        <v>50</v>
      </c>
    </row>
    <row r="4" spans="1:5" ht="30" x14ac:dyDescent="0.25">
      <c r="A4" s="5">
        <v>6</v>
      </c>
      <c r="B4" s="4" t="s">
        <v>17</v>
      </c>
      <c r="C4" s="5" t="s">
        <v>3</v>
      </c>
      <c r="D4" s="5" t="s">
        <v>4</v>
      </c>
      <c r="E4" s="4">
        <v>100</v>
      </c>
    </row>
    <row r="5" spans="1:5" ht="30" x14ac:dyDescent="0.25">
      <c r="A5" s="5">
        <v>7</v>
      </c>
      <c r="B5" s="4" t="s">
        <v>18</v>
      </c>
      <c r="C5" s="5" t="s">
        <v>3</v>
      </c>
      <c r="D5" s="5" t="s">
        <v>4</v>
      </c>
      <c r="E5" s="4">
        <v>650</v>
      </c>
    </row>
    <row r="6" spans="1:5" ht="15" x14ac:dyDescent="0.25">
      <c r="A6" s="5">
        <v>8</v>
      </c>
      <c r="B6" s="4" t="s">
        <v>19</v>
      </c>
      <c r="C6" s="5" t="s">
        <v>3</v>
      </c>
      <c r="D6" s="5" t="s">
        <v>4</v>
      </c>
      <c r="E6" s="4">
        <v>288</v>
      </c>
    </row>
    <row r="7" spans="1:5" ht="15" x14ac:dyDescent="0.25">
      <c r="A7" s="5">
        <v>9</v>
      </c>
      <c r="B7" s="4" t="s">
        <v>20</v>
      </c>
      <c r="C7" s="5" t="s">
        <v>3</v>
      </c>
      <c r="D7" s="5" t="s">
        <v>4</v>
      </c>
      <c r="E7" s="4">
        <v>60</v>
      </c>
    </row>
    <row r="8" spans="1:5" ht="15" x14ac:dyDescent="0.25">
      <c r="A8" s="5">
        <v>10</v>
      </c>
      <c r="B8" s="4" t="s">
        <v>21</v>
      </c>
      <c r="C8" s="5" t="s">
        <v>3</v>
      </c>
      <c r="D8" s="5" t="s">
        <v>4</v>
      </c>
      <c r="E8" s="4">
        <v>150</v>
      </c>
    </row>
    <row r="9" spans="1:5" ht="15" x14ac:dyDescent="0.25">
      <c r="A9" s="5">
        <v>11</v>
      </c>
      <c r="B9" s="4" t="s">
        <v>25</v>
      </c>
      <c r="C9" s="5" t="s">
        <v>3</v>
      </c>
      <c r="D9" s="5" t="s">
        <v>4</v>
      </c>
      <c r="E9" s="4">
        <v>400</v>
      </c>
    </row>
    <row r="10" spans="1:5" ht="15" x14ac:dyDescent="0.25">
      <c r="A10" s="5">
        <v>12</v>
      </c>
      <c r="B10" s="4" t="s">
        <v>29</v>
      </c>
      <c r="C10" s="5" t="s">
        <v>3</v>
      </c>
      <c r="D10" s="5" t="s">
        <v>4</v>
      </c>
      <c r="E10" s="4">
        <v>1500</v>
      </c>
    </row>
    <row r="11" spans="1:5" ht="15" x14ac:dyDescent="0.25">
      <c r="A11" s="5">
        <v>13</v>
      </c>
      <c r="B11" s="4" t="s">
        <v>30</v>
      </c>
      <c r="C11" s="5" t="s">
        <v>3</v>
      </c>
      <c r="D11" s="5" t="s">
        <v>4</v>
      </c>
      <c r="E11" s="4">
        <v>1</v>
      </c>
    </row>
    <row r="12" spans="1:5" ht="30" x14ac:dyDescent="0.25">
      <c r="A12" s="5">
        <v>14</v>
      </c>
      <c r="B12" s="4" t="s">
        <v>35</v>
      </c>
      <c r="C12" s="5" t="s">
        <v>3</v>
      </c>
      <c r="D12" s="5" t="s">
        <v>4</v>
      </c>
      <c r="E12" s="4">
        <v>1500</v>
      </c>
    </row>
    <row r="13" spans="1:5" ht="15" x14ac:dyDescent="0.25">
      <c r="A13" s="5">
        <v>19</v>
      </c>
      <c r="B13" s="4" t="s">
        <v>40</v>
      </c>
      <c r="C13" s="5" t="s">
        <v>3</v>
      </c>
      <c r="D13" s="5" t="s">
        <v>4</v>
      </c>
      <c r="E13" s="4">
        <v>600</v>
      </c>
    </row>
    <row r="14" spans="1:5" ht="30" x14ac:dyDescent="0.25">
      <c r="A14" s="5">
        <v>21</v>
      </c>
      <c r="B14" s="4" t="s">
        <v>41</v>
      </c>
      <c r="C14" s="5" t="s">
        <v>3</v>
      </c>
      <c r="D14" s="5" t="s">
        <v>4</v>
      </c>
      <c r="E14" s="4">
        <v>300</v>
      </c>
    </row>
    <row r="15" spans="1:5" ht="15" x14ac:dyDescent="0.25">
      <c r="A15" s="5">
        <v>22</v>
      </c>
      <c r="B15" s="4" t="s">
        <v>45</v>
      </c>
      <c r="C15" s="5" t="s">
        <v>3</v>
      </c>
      <c r="D15" s="5" t="s">
        <v>4</v>
      </c>
      <c r="E15" s="4">
        <v>5600</v>
      </c>
    </row>
    <row r="16" spans="1:5" ht="15" x14ac:dyDescent="0.25">
      <c r="A16" s="5">
        <v>24</v>
      </c>
      <c r="B16" s="4" t="s">
        <v>51</v>
      </c>
      <c r="C16" s="5" t="s">
        <v>3</v>
      </c>
      <c r="D16" s="5" t="s">
        <v>4</v>
      </c>
      <c r="E16" s="4">
        <v>10</v>
      </c>
    </row>
    <row r="17" spans="1:5" ht="15" x14ac:dyDescent="0.25">
      <c r="A17" s="5">
        <v>25</v>
      </c>
      <c r="B17" s="4" t="s">
        <v>52</v>
      </c>
      <c r="C17" s="5" t="s">
        <v>3</v>
      </c>
      <c r="D17" s="5" t="s">
        <v>4</v>
      </c>
      <c r="E17" s="4">
        <v>500</v>
      </c>
    </row>
    <row r="18" spans="1:5" ht="15" x14ac:dyDescent="0.25">
      <c r="A18" s="5">
        <v>27</v>
      </c>
      <c r="B18" s="4" t="s">
        <v>57</v>
      </c>
      <c r="C18" s="5" t="s">
        <v>3</v>
      </c>
      <c r="D18" s="5" t="s">
        <v>4</v>
      </c>
      <c r="E18" s="4">
        <v>200</v>
      </c>
    </row>
    <row r="19" spans="1:5" ht="15" x14ac:dyDescent="0.25">
      <c r="A19" s="5">
        <v>28</v>
      </c>
      <c r="B19" s="4" t="s">
        <v>61</v>
      </c>
      <c r="C19" s="5" t="s">
        <v>3</v>
      </c>
      <c r="D19" s="5" t="s">
        <v>4</v>
      </c>
      <c r="E19" s="4">
        <v>34000</v>
      </c>
    </row>
    <row r="20" spans="1:5" ht="45" x14ac:dyDescent="0.25">
      <c r="A20" s="5">
        <v>29</v>
      </c>
      <c r="B20" s="4" t="s">
        <v>65</v>
      </c>
      <c r="C20" s="5" t="s">
        <v>3</v>
      </c>
      <c r="D20" s="5" t="s">
        <v>4</v>
      </c>
      <c r="E20" s="4">
        <v>250</v>
      </c>
    </row>
    <row r="21" spans="1:5" ht="15" x14ac:dyDescent="0.25">
      <c r="A21" s="5">
        <v>30</v>
      </c>
      <c r="B21" s="4" t="s">
        <v>69</v>
      </c>
      <c r="C21" s="5" t="s">
        <v>3</v>
      </c>
      <c r="D21" s="5" t="s">
        <v>4</v>
      </c>
      <c r="E21" s="4">
        <v>3700</v>
      </c>
    </row>
    <row r="22" spans="1:5" ht="30" x14ac:dyDescent="0.25">
      <c r="A22" s="5">
        <v>31</v>
      </c>
      <c r="B22" s="4" t="s">
        <v>74</v>
      </c>
      <c r="C22" s="5" t="s">
        <v>3</v>
      </c>
      <c r="D22" s="5" t="s">
        <v>4</v>
      </c>
      <c r="E22" s="4">
        <v>1000</v>
      </c>
    </row>
    <row r="23" spans="1:5" ht="15" x14ac:dyDescent="0.25">
      <c r="A23" s="5">
        <v>33</v>
      </c>
      <c r="B23" s="4" t="s">
        <v>84</v>
      </c>
      <c r="C23" s="5" t="s">
        <v>3</v>
      </c>
      <c r="D23" s="5" t="s">
        <v>4</v>
      </c>
      <c r="E23" s="4">
        <v>1200</v>
      </c>
    </row>
    <row r="24" spans="1:5" ht="30" x14ac:dyDescent="0.25">
      <c r="A24" s="5">
        <v>34</v>
      </c>
      <c r="B24" s="4" t="s">
        <v>89</v>
      </c>
      <c r="C24" s="5" t="s">
        <v>3</v>
      </c>
      <c r="D24" s="5" t="s">
        <v>4</v>
      </c>
      <c r="E24" s="4">
        <v>800</v>
      </c>
    </row>
    <row r="25" spans="1:5" ht="15" x14ac:dyDescent="0.25">
      <c r="A25" s="5">
        <v>35</v>
      </c>
      <c r="B25" s="4" t="s">
        <v>94</v>
      </c>
      <c r="C25" s="5" t="s">
        <v>95</v>
      </c>
      <c r="D25" s="5" t="s">
        <v>4</v>
      </c>
      <c r="E25" s="4">
        <v>50</v>
      </c>
    </row>
    <row r="26" spans="1:5" ht="15" x14ac:dyDescent="0.25">
      <c r="A26" s="5">
        <v>36</v>
      </c>
      <c r="B26" s="4" t="s">
        <v>100</v>
      </c>
      <c r="C26" s="5" t="s">
        <v>3</v>
      </c>
      <c r="D26" s="5" t="s">
        <v>4</v>
      </c>
      <c r="E26" s="4">
        <v>2500</v>
      </c>
    </row>
    <row r="27" spans="1:5" ht="15" x14ac:dyDescent="0.25">
      <c r="A27" s="5">
        <v>37</v>
      </c>
      <c r="B27" s="4" t="s">
        <v>106</v>
      </c>
      <c r="C27" s="5" t="s">
        <v>3</v>
      </c>
      <c r="D27" s="5" t="s">
        <v>4</v>
      </c>
      <c r="E27" s="4">
        <v>9300</v>
      </c>
    </row>
    <row r="28" spans="1:5" ht="15" x14ac:dyDescent="0.25">
      <c r="A28" s="5">
        <v>38</v>
      </c>
      <c r="B28" s="4" t="s">
        <v>110</v>
      </c>
      <c r="C28" s="5" t="s">
        <v>3</v>
      </c>
      <c r="D28" s="5" t="s">
        <v>4</v>
      </c>
      <c r="E28" s="4">
        <v>5000</v>
      </c>
    </row>
    <row r="29" spans="1:5" ht="15" x14ac:dyDescent="0.25">
      <c r="A29" s="5">
        <v>39</v>
      </c>
      <c r="B29" s="4" t="s">
        <v>111</v>
      </c>
      <c r="C29" s="5" t="s">
        <v>3</v>
      </c>
      <c r="D29" s="5" t="s">
        <v>4</v>
      </c>
      <c r="E29" s="17">
        <v>500</v>
      </c>
    </row>
    <row r="30" spans="1:5" ht="15" x14ac:dyDescent="0.25">
      <c r="A30" s="5">
        <v>40</v>
      </c>
      <c r="B30" s="4" t="s">
        <v>114</v>
      </c>
      <c r="C30" s="5" t="s">
        <v>3</v>
      </c>
      <c r="D30" s="5" t="s">
        <v>4</v>
      </c>
      <c r="E30" s="4">
        <v>3000</v>
      </c>
    </row>
    <row r="31" spans="1:5" ht="15" x14ac:dyDescent="0.25">
      <c r="A31" s="5">
        <v>41</v>
      </c>
      <c r="B31" s="4" t="s">
        <v>118</v>
      </c>
      <c r="C31" s="5" t="s">
        <v>3</v>
      </c>
      <c r="D31" s="5" t="s">
        <v>4</v>
      </c>
      <c r="E31" s="4">
        <v>8500</v>
      </c>
    </row>
    <row r="32" spans="1:5" ht="15" x14ac:dyDescent="0.25">
      <c r="A32" s="5">
        <v>42</v>
      </c>
      <c r="B32" s="4" t="s">
        <v>122</v>
      </c>
      <c r="C32" s="5" t="s">
        <v>3</v>
      </c>
      <c r="D32" s="5" t="s">
        <v>4</v>
      </c>
      <c r="E32" s="4">
        <v>3000</v>
      </c>
    </row>
    <row r="33" spans="1:5" ht="105" x14ac:dyDescent="0.25">
      <c r="A33" s="5">
        <v>43</v>
      </c>
      <c r="B33" s="4" t="s">
        <v>126</v>
      </c>
      <c r="C33" s="5" t="s">
        <v>3</v>
      </c>
      <c r="D33" s="5" t="s">
        <v>4</v>
      </c>
      <c r="E33" s="4">
        <v>5500</v>
      </c>
    </row>
    <row r="34" spans="1:5" ht="30" x14ac:dyDescent="0.25">
      <c r="A34" s="5">
        <v>44</v>
      </c>
      <c r="B34" s="4" t="s">
        <v>131</v>
      </c>
      <c r="C34" s="5" t="s">
        <v>3</v>
      </c>
      <c r="D34" s="5" t="s">
        <v>4</v>
      </c>
      <c r="E34" s="4">
        <v>4300</v>
      </c>
    </row>
    <row r="35" spans="1:5" ht="15" x14ac:dyDescent="0.25">
      <c r="A35" s="5">
        <v>45</v>
      </c>
      <c r="B35" s="4" t="s">
        <v>135</v>
      </c>
      <c r="C35" s="5" t="s">
        <v>3</v>
      </c>
      <c r="D35" s="5" t="s">
        <v>4</v>
      </c>
      <c r="E35" s="4">
        <v>2100</v>
      </c>
    </row>
    <row r="36" spans="1:5" ht="30" x14ac:dyDescent="0.25">
      <c r="A36" s="5">
        <v>46</v>
      </c>
      <c r="B36" s="4" t="s">
        <v>139</v>
      </c>
      <c r="C36" s="5" t="s">
        <v>3</v>
      </c>
      <c r="D36" s="5" t="s">
        <v>4</v>
      </c>
      <c r="E36" s="4">
        <v>300</v>
      </c>
    </row>
    <row r="37" spans="1:5" ht="15" x14ac:dyDescent="0.25">
      <c r="A37" s="5">
        <v>47</v>
      </c>
      <c r="B37" s="4" t="s">
        <v>143</v>
      </c>
      <c r="C37" s="5" t="s">
        <v>3</v>
      </c>
      <c r="D37" s="5" t="s">
        <v>4</v>
      </c>
      <c r="E37" s="4">
        <v>850</v>
      </c>
    </row>
    <row r="38" spans="1:5" ht="30" x14ac:dyDescent="0.25">
      <c r="A38" s="5">
        <v>48</v>
      </c>
      <c r="B38" s="4" t="s">
        <v>147</v>
      </c>
      <c r="C38" s="5" t="s">
        <v>3</v>
      </c>
      <c r="D38" s="5" t="s">
        <v>4</v>
      </c>
      <c r="E38" s="4">
        <v>1550</v>
      </c>
    </row>
    <row r="39" spans="1:5" ht="15" x14ac:dyDescent="0.25">
      <c r="A39" s="5">
        <v>49</v>
      </c>
      <c r="B39" s="4" t="s">
        <v>151</v>
      </c>
      <c r="C39" s="5" t="s">
        <v>3</v>
      </c>
      <c r="D39" s="5" t="s">
        <v>4</v>
      </c>
      <c r="E39" s="4">
        <v>80</v>
      </c>
    </row>
    <row r="40" spans="1:5" ht="30" x14ac:dyDescent="0.25">
      <c r="A40" s="5">
        <v>51</v>
      </c>
      <c r="B40" s="4" t="s">
        <v>159</v>
      </c>
      <c r="C40" s="5" t="s">
        <v>3</v>
      </c>
      <c r="D40" s="5" t="s">
        <v>4</v>
      </c>
      <c r="E40" s="4">
        <v>7300</v>
      </c>
    </row>
    <row r="41" spans="1:5" ht="15" x14ac:dyDescent="0.25">
      <c r="A41" s="5">
        <v>53</v>
      </c>
      <c r="B41" s="4" t="s">
        <v>168</v>
      </c>
      <c r="C41" s="5" t="s">
        <v>3</v>
      </c>
      <c r="D41" s="5" t="s">
        <v>4</v>
      </c>
      <c r="E41" s="4">
        <v>24000</v>
      </c>
    </row>
    <row r="42" spans="1:5" ht="15" x14ac:dyDescent="0.25">
      <c r="A42" s="5">
        <v>54</v>
      </c>
      <c r="B42" s="4" t="s">
        <v>171</v>
      </c>
      <c r="C42" s="5" t="s">
        <v>3</v>
      </c>
      <c r="D42" s="5" t="s">
        <v>4</v>
      </c>
      <c r="E42" s="4">
        <v>9000</v>
      </c>
    </row>
    <row r="43" spans="1:5" ht="15" x14ac:dyDescent="0.25">
      <c r="A43" s="5">
        <v>55</v>
      </c>
      <c r="B43" s="4" t="s">
        <v>175</v>
      </c>
      <c r="C43" s="5" t="s">
        <v>3</v>
      </c>
      <c r="D43" s="5" t="s">
        <v>4</v>
      </c>
      <c r="E43" s="4">
        <v>5000</v>
      </c>
    </row>
    <row r="44" spans="1:5" ht="30" x14ac:dyDescent="0.25">
      <c r="A44" s="5">
        <v>56</v>
      </c>
      <c r="B44" s="4" t="s">
        <v>179</v>
      </c>
      <c r="C44" s="5" t="s">
        <v>3</v>
      </c>
      <c r="D44" s="5" t="s">
        <v>4</v>
      </c>
      <c r="E44" s="4">
        <v>800</v>
      </c>
    </row>
    <row r="45" spans="1:5" ht="15" x14ac:dyDescent="0.25">
      <c r="A45" s="5">
        <v>57</v>
      </c>
      <c r="B45" s="4" t="s">
        <v>183</v>
      </c>
      <c r="C45" s="5" t="s">
        <v>3</v>
      </c>
      <c r="D45" s="5" t="s">
        <v>4</v>
      </c>
      <c r="E45" s="4">
        <v>1300</v>
      </c>
    </row>
    <row r="46" spans="1:5" ht="15" x14ac:dyDescent="0.25">
      <c r="A46" s="5">
        <v>59</v>
      </c>
      <c r="B46" s="4" t="s">
        <v>190</v>
      </c>
      <c r="C46" s="5" t="s">
        <v>3</v>
      </c>
      <c r="D46" s="5" t="s">
        <v>4</v>
      </c>
      <c r="E46" s="4">
        <v>7200</v>
      </c>
    </row>
    <row r="47" spans="1:5" ht="30" x14ac:dyDescent="0.25">
      <c r="A47" s="5">
        <v>60</v>
      </c>
      <c r="B47" s="4" t="s">
        <v>194</v>
      </c>
      <c r="C47" s="5" t="s">
        <v>3</v>
      </c>
      <c r="D47" s="5" t="s">
        <v>4</v>
      </c>
      <c r="E47" s="4">
        <v>70</v>
      </c>
    </row>
    <row r="48" spans="1:5" ht="15" x14ac:dyDescent="0.25">
      <c r="A48" s="5">
        <v>62</v>
      </c>
      <c r="B48" s="4" t="s">
        <v>202</v>
      </c>
      <c r="C48" s="5" t="s">
        <v>3</v>
      </c>
      <c r="D48" s="5" t="s">
        <v>4</v>
      </c>
      <c r="E48" s="4">
        <v>800</v>
      </c>
    </row>
    <row r="49" spans="1:5" ht="15" x14ac:dyDescent="0.25">
      <c r="A49" s="5">
        <v>63</v>
      </c>
      <c r="B49" s="4" t="s">
        <v>206</v>
      </c>
      <c r="C49" s="5" t="s">
        <v>3</v>
      </c>
      <c r="D49" s="5" t="s">
        <v>4</v>
      </c>
      <c r="E49" s="4">
        <v>40</v>
      </c>
    </row>
    <row r="50" spans="1:5" ht="15" x14ac:dyDescent="0.25">
      <c r="A50" s="5">
        <v>65</v>
      </c>
      <c r="B50" s="4" t="s">
        <v>214</v>
      </c>
      <c r="C50" s="5" t="s">
        <v>3</v>
      </c>
      <c r="D50" s="5" t="s">
        <v>4</v>
      </c>
      <c r="E50" s="4">
        <v>4000</v>
      </c>
    </row>
    <row r="51" spans="1:5" ht="15" x14ac:dyDescent="0.25">
      <c r="A51" s="5">
        <v>66</v>
      </c>
      <c r="B51" s="4" t="s">
        <v>218</v>
      </c>
      <c r="C51" s="5" t="s">
        <v>3</v>
      </c>
      <c r="D51" s="5" t="s">
        <v>4</v>
      </c>
      <c r="E51" s="4">
        <v>12000</v>
      </c>
    </row>
    <row r="52" spans="1:5" ht="15" x14ac:dyDescent="0.25">
      <c r="A52" s="5">
        <v>67</v>
      </c>
      <c r="B52" s="4" t="s">
        <v>222</v>
      </c>
      <c r="C52" s="5" t="s">
        <v>3</v>
      </c>
      <c r="D52" s="5" t="s">
        <v>4</v>
      </c>
      <c r="E52" s="4">
        <v>12000</v>
      </c>
    </row>
    <row r="53" spans="1:5" ht="15" x14ac:dyDescent="0.25">
      <c r="A53" s="5">
        <v>69</v>
      </c>
      <c r="B53" s="4" t="s">
        <v>231</v>
      </c>
      <c r="C53" s="5" t="s">
        <v>3</v>
      </c>
      <c r="D53" s="5" t="s">
        <v>4</v>
      </c>
      <c r="E53" s="4">
        <v>100</v>
      </c>
    </row>
    <row r="54" spans="1:5" ht="15" x14ac:dyDescent="0.25">
      <c r="A54" s="5">
        <v>70</v>
      </c>
      <c r="B54" s="4" t="s">
        <v>235</v>
      </c>
      <c r="C54" s="5" t="s">
        <v>3</v>
      </c>
      <c r="D54" s="5" t="s">
        <v>4</v>
      </c>
      <c r="E54" s="4">
        <v>7200</v>
      </c>
    </row>
    <row r="55" spans="1:5" ht="15" x14ac:dyDescent="0.25">
      <c r="A55" s="5">
        <v>72</v>
      </c>
      <c r="B55" s="4" t="s">
        <v>243</v>
      </c>
      <c r="C55" s="5" t="s">
        <v>3</v>
      </c>
      <c r="D55" s="5" t="s">
        <v>4</v>
      </c>
      <c r="E55" s="4">
        <v>250</v>
      </c>
    </row>
    <row r="56" spans="1:5" ht="15" x14ac:dyDescent="0.25">
      <c r="A56" s="5">
        <v>73</v>
      </c>
      <c r="B56" s="4" t="s">
        <v>244</v>
      </c>
      <c r="C56" s="5" t="s">
        <v>3</v>
      </c>
      <c r="D56" s="5" t="s">
        <v>4</v>
      </c>
      <c r="E56" s="4">
        <v>200</v>
      </c>
    </row>
    <row r="57" spans="1:5" ht="15" x14ac:dyDescent="0.25">
      <c r="A57" s="5">
        <v>75</v>
      </c>
      <c r="B57" s="4" t="s">
        <v>249</v>
      </c>
      <c r="C57" s="5" t="s">
        <v>3</v>
      </c>
      <c r="D57" s="5" t="s">
        <v>4</v>
      </c>
      <c r="E57" s="4">
        <v>400</v>
      </c>
    </row>
    <row r="58" spans="1:5" ht="15" x14ac:dyDescent="0.25">
      <c r="A58" s="5">
        <v>76</v>
      </c>
      <c r="B58" s="4" t="s">
        <v>253</v>
      </c>
      <c r="C58" s="5" t="s">
        <v>3</v>
      </c>
      <c r="D58" s="5" t="s">
        <v>4</v>
      </c>
      <c r="E58" s="4">
        <v>4000</v>
      </c>
    </row>
    <row r="59" spans="1:5" ht="15" x14ac:dyDescent="0.25">
      <c r="A59" s="5">
        <v>77</v>
      </c>
      <c r="B59" s="4" t="s">
        <v>257</v>
      </c>
      <c r="C59" s="5" t="s">
        <v>3</v>
      </c>
      <c r="D59" s="5" t="s">
        <v>4</v>
      </c>
      <c r="E59" s="4">
        <v>2500</v>
      </c>
    </row>
    <row r="60" spans="1:5" ht="15" x14ac:dyDescent="0.25">
      <c r="A60" s="5">
        <v>78</v>
      </c>
      <c r="B60" s="4" t="s">
        <v>261</v>
      </c>
      <c r="C60" s="5" t="s">
        <v>3</v>
      </c>
      <c r="D60" s="5" t="s">
        <v>4</v>
      </c>
      <c r="E60" s="4">
        <v>600</v>
      </c>
    </row>
    <row r="61" spans="1:5" ht="15" x14ac:dyDescent="0.25">
      <c r="A61" s="5">
        <v>79</v>
      </c>
      <c r="B61" s="4" t="s">
        <v>266</v>
      </c>
      <c r="C61" s="5" t="s">
        <v>3</v>
      </c>
      <c r="D61" s="5" t="s">
        <v>4</v>
      </c>
      <c r="E61" s="4">
        <v>3200</v>
      </c>
    </row>
    <row r="62" spans="1:5" ht="15" x14ac:dyDescent="0.25">
      <c r="A62" s="5">
        <v>80</v>
      </c>
      <c r="B62" s="4" t="s">
        <v>270</v>
      </c>
      <c r="C62" s="5" t="s">
        <v>3</v>
      </c>
      <c r="D62" s="5" t="s">
        <v>4</v>
      </c>
      <c r="E62" s="4">
        <v>2200</v>
      </c>
    </row>
    <row r="63" spans="1:5" ht="15" x14ac:dyDescent="0.25">
      <c r="A63" s="5">
        <v>81</v>
      </c>
      <c r="B63" s="4" t="s">
        <v>274</v>
      </c>
      <c r="C63" s="5" t="s">
        <v>3</v>
      </c>
      <c r="D63" s="5" t="s">
        <v>4</v>
      </c>
      <c r="E63" s="4">
        <v>2600</v>
      </c>
    </row>
    <row r="64" spans="1:5" ht="30" x14ac:dyDescent="0.25">
      <c r="A64" s="5">
        <v>83</v>
      </c>
      <c r="B64" s="4" t="s">
        <v>283</v>
      </c>
      <c r="C64" s="5" t="s">
        <v>3</v>
      </c>
      <c r="D64" s="5" t="s">
        <v>4</v>
      </c>
      <c r="E64" s="4">
        <v>4400</v>
      </c>
    </row>
    <row r="65" spans="1:5" ht="15" x14ac:dyDescent="0.25">
      <c r="A65" s="5">
        <v>84</v>
      </c>
      <c r="B65" s="4" t="s">
        <v>288</v>
      </c>
      <c r="C65" s="5" t="s">
        <v>3</v>
      </c>
      <c r="D65" s="5" t="s">
        <v>4</v>
      </c>
      <c r="E65" s="4">
        <v>300</v>
      </c>
    </row>
    <row r="66" spans="1:5" ht="15" x14ac:dyDescent="0.25">
      <c r="A66" s="5">
        <v>86</v>
      </c>
      <c r="B66" s="4" t="s">
        <v>297</v>
      </c>
      <c r="C66" s="5" t="s">
        <v>3</v>
      </c>
      <c r="D66" s="5" t="s">
        <v>4</v>
      </c>
      <c r="E66" s="4">
        <v>2500</v>
      </c>
    </row>
    <row r="67" spans="1:5" ht="15" x14ac:dyDescent="0.25">
      <c r="A67" s="5">
        <v>88</v>
      </c>
      <c r="B67" s="4" t="s">
        <v>307</v>
      </c>
      <c r="C67" s="5" t="s">
        <v>3</v>
      </c>
      <c r="D67" s="5" t="s">
        <v>4</v>
      </c>
      <c r="E67" s="4">
        <v>600</v>
      </c>
    </row>
    <row r="68" spans="1:5" ht="15" x14ac:dyDescent="0.25">
      <c r="A68" s="5">
        <v>89</v>
      </c>
      <c r="B68" s="4" t="s">
        <v>311</v>
      </c>
      <c r="C68" s="5" t="s">
        <v>3</v>
      </c>
      <c r="D68" s="5" t="s">
        <v>4</v>
      </c>
      <c r="E68" s="4">
        <v>100</v>
      </c>
    </row>
    <row r="69" spans="1:5" ht="15" x14ac:dyDescent="0.25">
      <c r="A69" s="5">
        <v>91</v>
      </c>
      <c r="B69" s="4" t="s">
        <v>319</v>
      </c>
      <c r="C69" s="5" t="s">
        <v>3</v>
      </c>
      <c r="D69" s="5" t="s">
        <v>4</v>
      </c>
      <c r="E69" s="4">
        <v>20</v>
      </c>
    </row>
    <row r="70" spans="1:5" ht="30" x14ac:dyDescent="0.25">
      <c r="A70" s="5">
        <v>93</v>
      </c>
      <c r="B70" s="4" t="s">
        <v>327</v>
      </c>
      <c r="C70" s="5" t="s">
        <v>3</v>
      </c>
      <c r="D70" s="5" t="s">
        <v>4</v>
      </c>
      <c r="E70" s="4">
        <v>20</v>
      </c>
    </row>
    <row r="71" spans="1:5" ht="30" x14ac:dyDescent="0.25">
      <c r="A71" s="5">
        <v>94</v>
      </c>
      <c r="B71" s="4" t="s">
        <v>328</v>
      </c>
      <c r="C71" s="5" t="s">
        <v>3</v>
      </c>
      <c r="D71" s="5" t="s">
        <v>4</v>
      </c>
      <c r="E71" s="4">
        <v>3000</v>
      </c>
    </row>
    <row r="72" spans="1:5" ht="15" x14ac:dyDescent="0.25">
      <c r="A72" s="5">
        <v>95</v>
      </c>
      <c r="B72" s="4" t="s">
        <v>332</v>
      </c>
      <c r="C72" s="5" t="s">
        <v>3</v>
      </c>
      <c r="D72" s="5" t="s">
        <v>4</v>
      </c>
      <c r="E72" s="4">
        <v>2500</v>
      </c>
    </row>
    <row r="73" spans="1:5" ht="45" x14ac:dyDescent="0.25">
      <c r="A73" s="5">
        <v>96</v>
      </c>
      <c r="B73" s="4" t="s">
        <v>336</v>
      </c>
      <c r="C73" s="5" t="s">
        <v>3</v>
      </c>
      <c r="D73" s="5" t="s">
        <v>4</v>
      </c>
      <c r="E73" s="4">
        <v>900</v>
      </c>
    </row>
    <row r="74" spans="1:5" ht="15" x14ac:dyDescent="0.25">
      <c r="A74" s="5">
        <v>97</v>
      </c>
      <c r="B74" s="4" t="s">
        <v>340</v>
      </c>
      <c r="C74" s="5" t="s">
        <v>3</v>
      </c>
      <c r="D74" s="5" t="s">
        <v>4</v>
      </c>
      <c r="E74" s="4">
        <v>120</v>
      </c>
    </row>
    <row r="75" spans="1:5" ht="15" x14ac:dyDescent="0.25">
      <c r="A75" s="5">
        <v>100</v>
      </c>
      <c r="B75" s="4" t="s">
        <v>348</v>
      </c>
      <c r="C75" s="5" t="s">
        <v>3</v>
      </c>
      <c r="D75" s="5" t="s">
        <v>4</v>
      </c>
      <c r="E75" s="4">
        <v>4500</v>
      </c>
    </row>
    <row r="76" spans="1:5" ht="15" x14ac:dyDescent="0.25">
      <c r="A76" s="5">
        <v>101</v>
      </c>
      <c r="B76" s="4" t="s">
        <v>349</v>
      </c>
      <c r="C76" s="5" t="s">
        <v>3</v>
      </c>
      <c r="D76" s="5" t="s">
        <v>4</v>
      </c>
      <c r="E76" s="4">
        <v>300</v>
      </c>
    </row>
    <row r="77" spans="1:5" ht="15" x14ac:dyDescent="0.25">
      <c r="A77" s="5">
        <v>102</v>
      </c>
      <c r="B77" s="4" t="s">
        <v>350</v>
      </c>
      <c r="C77" s="5" t="s">
        <v>3</v>
      </c>
      <c r="D77" s="5" t="s">
        <v>4</v>
      </c>
      <c r="E77" s="4">
        <v>2300</v>
      </c>
    </row>
    <row r="78" spans="1:5" ht="30" x14ac:dyDescent="0.25">
      <c r="A78" s="5">
        <v>103</v>
      </c>
      <c r="B78" s="4" t="s">
        <v>354</v>
      </c>
      <c r="C78" s="5" t="s">
        <v>3</v>
      </c>
      <c r="D78" s="5" t="s">
        <v>4</v>
      </c>
      <c r="E78" s="4">
        <v>10</v>
      </c>
    </row>
    <row r="79" spans="1:5" ht="15" x14ac:dyDescent="0.25">
      <c r="A79" s="5">
        <v>104</v>
      </c>
      <c r="B79" s="4" t="s">
        <v>355</v>
      </c>
      <c r="C79" s="5" t="s">
        <v>3</v>
      </c>
      <c r="D79" s="5" t="s">
        <v>4</v>
      </c>
      <c r="E79" s="4">
        <v>100</v>
      </c>
    </row>
    <row r="80" spans="1:5" ht="45" x14ac:dyDescent="0.25">
      <c r="A80" s="5">
        <v>106</v>
      </c>
      <c r="B80" s="4" t="s">
        <v>360</v>
      </c>
      <c r="C80" s="5" t="s">
        <v>3</v>
      </c>
      <c r="D80" s="5" t="s">
        <v>4</v>
      </c>
      <c r="E80" s="4">
        <v>10</v>
      </c>
    </row>
    <row r="81" spans="1:5" ht="15" x14ac:dyDescent="0.25">
      <c r="A81" s="5">
        <v>107</v>
      </c>
      <c r="B81" s="4" t="s">
        <v>361</v>
      </c>
      <c r="C81" s="5" t="s">
        <v>3</v>
      </c>
      <c r="D81" s="5" t="s">
        <v>4</v>
      </c>
      <c r="E81" s="4">
        <v>100</v>
      </c>
    </row>
    <row r="82" spans="1:5" ht="15" x14ac:dyDescent="0.25">
      <c r="A82" s="5">
        <v>108</v>
      </c>
      <c r="B82" s="4" t="s">
        <v>362</v>
      </c>
      <c r="C82" s="5" t="s">
        <v>3</v>
      </c>
      <c r="D82" s="5" t="s">
        <v>4</v>
      </c>
      <c r="E82" s="4">
        <v>300</v>
      </c>
    </row>
    <row r="83" spans="1:5" ht="15" x14ac:dyDescent="0.25">
      <c r="A83" s="5">
        <v>109</v>
      </c>
      <c r="B83" s="4" t="s">
        <v>363</v>
      </c>
      <c r="C83" s="5" t="s">
        <v>3</v>
      </c>
      <c r="D83" s="5" t="s">
        <v>4</v>
      </c>
      <c r="E83" s="4">
        <v>50</v>
      </c>
    </row>
    <row r="84" spans="1:5" ht="30" x14ac:dyDescent="0.25">
      <c r="A84" s="5">
        <v>110</v>
      </c>
      <c r="B84" s="4" t="s">
        <v>364</v>
      </c>
      <c r="C84" s="5" t="s">
        <v>3</v>
      </c>
      <c r="D84" s="5" t="s">
        <v>4</v>
      </c>
      <c r="E84" s="4">
        <v>120</v>
      </c>
    </row>
    <row r="85" spans="1:5" ht="15" x14ac:dyDescent="0.25">
      <c r="A85" s="5">
        <v>111</v>
      </c>
      <c r="B85" s="4" t="s">
        <v>365</v>
      </c>
      <c r="C85" s="5" t="s">
        <v>3</v>
      </c>
      <c r="D85" s="5" t="s">
        <v>4</v>
      </c>
      <c r="E85" s="4">
        <v>1500</v>
      </c>
    </row>
    <row r="86" spans="1:5" ht="15" x14ac:dyDescent="0.25">
      <c r="A86" s="5">
        <v>112</v>
      </c>
      <c r="B86" s="4" t="s">
        <v>369</v>
      </c>
      <c r="C86" s="5" t="s">
        <v>3</v>
      </c>
      <c r="D86" s="5" t="s">
        <v>4</v>
      </c>
      <c r="E86" s="4">
        <v>200</v>
      </c>
    </row>
    <row r="87" spans="1:5" ht="15" x14ac:dyDescent="0.25">
      <c r="A87" s="5">
        <v>114</v>
      </c>
      <c r="B87" s="4" t="s">
        <v>370</v>
      </c>
      <c r="C87" s="5" t="s">
        <v>3</v>
      </c>
      <c r="D87" s="5" t="s">
        <v>4</v>
      </c>
      <c r="E87" s="4">
        <v>2000</v>
      </c>
    </row>
    <row r="88" spans="1:5" ht="15" x14ac:dyDescent="0.25">
      <c r="A88" s="5">
        <v>116</v>
      </c>
      <c r="B88" s="4" t="s">
        <v>375</v>
      </c>
      <c r="C88" s="5" t="s">
        <v>3</v>
      </c>
      <c r="D88" s="5" t="s">
        <v>4</v>
      </c>
      <c r="E88" s="4">
        <v>15</v>
      </c>
    </row>
    <row r="89" spans="1:5" ht="15" x14ac:dyDescent="0.25">
      <c r="A89" s="5">
        <v>119</v>
      </c>
      <c r="B89" s="4" t="s">
        <v>380</v>
      </c>
      <c r="C89" s="5" t="s">
        <v>3</v>
      </c>
      <c r="D89" s="5" t="s">
        <v>4</v>
      </c>
      <c r="E89" s="4">
        <v>100</v>
      </c>
    </row>
    <row r="90" spans="1:5" ht="30" x14ac:dyDescent="0.25">
      <c r="A90" s="5">
        <v>123</v>
      </c>
      <c r="B90" s="4" t="s">
        <v>393</v>
      </c>
      <c r="C90" s="5" t="s">
        <v>3</v>
      </c>
      <c r="D90" s="5" t="s">
        <v>4</v>
      </c>
      <c r="E90" s="4">
        <v>270</v>
      </c>
    </row>
    <row r="91" spans="1:5" ht="30" x14ac:dyDescent="0.25">
      <c r="A91" s="5">
        <v>124</v>
      </c>
      <c r="B91" s="4" t="s">
        <v>398</v>
      </c>
      <c r="C91" s="5" t="s">
        <v>3</v>
      </c>
      <c r="D91" s="5" t="s">
        <v>4</v>
      </c>
      <c r="E91" s="4">
        <v>15</v>
      </c>
    </row>
    <row r="92" spans="1:5" ht="30" x14ac:dyDescent="0.25">
      <c r="A92" s="5">
        <v>129</v>
      </c>
      <c r="B92" s="22" t="s">
        <v>655</v>
      </c>
      <c r="C92" s="5" t="s">
        <v>3</v>
      </c>
      <c r="D92" s="5" t="s">
        <v>4</v>
      </c>
      <c r="E92" s="4">
        <v>200</v>
      </c>
    </row>
    <row r="93" spans="1:5" ht="15" x14ac:dyDescent="0.25">
      <c r="A93" s="5">
        <v>131</v>
      </c>
      <c r="B93" s="4" t="s">
        <v>412</v>
      </c>
      <c r="C93" s="5" t="s">
        <v>3</v>
      </c>
      <c r="D93" s="5" t="s">
        <v>4</v>
      </c>
      <c r="E93" s="4">
        <v>20</v>
      </c>
    </row>
    <row r="94" spans="1:5" ht="30" x14ac:dyDescent="0.25">
      <c r="A94" s="5">
        <v>132</v>
      </c>
      <c r="B94" s="4" t="s">
        <v>413</v>
      </c>
      <c r="C94" s="5" t="s">
        <v>3</v>
      </c>
      <c r="D94" s="5" t="s">
        <v>4</v>
      </c>
      <c r="E94" s="4">
        <v>80</v>
      </c>
    </row>
    <row r="95" spans="1:5" ht="30" x14ac:dyDescent="0.25">
      <c r="A95" s="5">
        <v>133</v>
      </c>
      <c r="B95" s="4" t="s">
        <v>417</v>
      </c>
      <c r="C95" s="5" t="s">
        <v>3</v>
      </c>
      <c r="D95" s="5" t="s">
        <v>4</v>
      </c>
      <c r="E95" s="4">
        <v>20</v>
      </c>
    </row>
    <row r="96" spans="1:5" ht="15" x14ac:dyDescent="0.25">
      <c r="A96" s="5">
        <v>134</v>
      </c>
      <c r="B96" s="4" t="s">
        <v>418</v>
      </c>
      <c r="C96" s="5" t="s">
        <v>3</v>
      </c>
      <c r="D96" s="5" t="s">
        <v>4</v>
      </c>
      <c r="E96" s="4">
        <v>3600</v>
      </c>
    </row>
    <row r="97" spans="1:5" ht="30" x14ac:dyDescent="0.25">
      <c r="A97" s="5">
        <v>136</v>
      </c>
      <c r="B97" s="4" t="s">
        <v>422</v>
      </c>
      <c r="C97" s="5" t="s">
        <v>3</v>
      </c>
      <c r="D97" s="5" t="s">
        <v>4</v>
      </c>
      <c r="E97" s="4">
        <v>500</v>
      </c>
    </row>
    <row r="98" spans="1:5" ht="30" x14ac:dyDescent="0.25">
      <c r="A98" s="5">
        <v>137</v>
      </c>
      <c r="B98" s="4" t="s">
        <v>426</v>
      </c>
      <c r="C98" s="5" t="s">
        <v>3</v>
      </c>
      <c r="D98" s="5" t="s">
        <v>4</v>
      </c>
      <c r="E98" s="4">
        <v>100</v>
      </c>
    </row>
    <row r="99" spans="1:5" ht="30" x14ac:dyDescent="0.25">
      <c r="A99" s="5">
        <v>138</v>
      </c>
      <c r="B99" s="4" t="s">
        <v>427</v>
      </c>
      <c r="C99" s="5" t="s">
        <v>3</v>
      </c>
      <c r="D99" s="5" t="s">
        <v>4</v>
      </c>
      <c r="E99" s="4">
        <v>100</v>
      </c>
    </row>
    <row r="100" spans="1:5" ht="30" x14ac:dyDescent="0.25">
      <c r="A100" s="5">
        <v>140</v>
      </c>
      <c r="B100" s="4" t="s">
        <v>433</v>
      </c>
      <c r="C100" s="5" t="s">
        <v>3</v>
      </c>
      <c r="D100" s="5" t="s">
        <v>4</v>
      </c>
      <c r="E100" s="4">
        <v>2500</v>
      </c>
    </row>
    <row r="101" spans="1:5" ht="30" x14ac:dyDescent="0.25">
      <c r="A101" s="5">
        <v>141</v>
      </c>
      <c r="B101" s="4" t="s">
        <v>438</v>
      </c>
      <c r="C101" s="5" t="s">
        <v>3</v>
      </c>
      <c r="D101" s="5" t="s">
        <v>4</v>
      </c>
      <c r="E101" s="4">
        <v>2100</v>
      </c>
    </row>
    <row r="102" spans="1:5" ht="15" x14ac:dyDescent="0.25">
      <c r="A102" s="5">
        <v>142</v>
      </c>
      <c r="B102" s="4" t="s">
        <v>442</v>
      </c>
      <c r="C102" s="5" t="s">
        <v>3</v>
      </c>
      <c r="D102" s="5" t="s">
        <v>4</v>
      </c>
      <c r="E102" s="4">
        <v>500</v>
      </c>
    </row>
    <row r="103" spans="1:5" ht="30" x14ac:dyDescent="0.25">
      <c r="A103" s="5">
        <v>143</v>
      </c>
      <c r="B103" s="4" t="s">
        <v>443</v>
      </c>
      <c r="C103" s="5" t="s">
        <v>3</v>
      </c>
      <c r="D103" s="5" t="s">
        <v>4</v>
      </c>
      <c r="E103" s="4">
        <v>400</v>
      </c>
    </row>
    <row r="104" spans="1:5" ht="15" x14ac:dyDescent="0.25">
      <c r="A104" s="5">
        <v>146</v>
      </c>
      <c r="B104" s="4" t="s">
        <v>451</v>
      </c>
      <c r="C104" s="5" t="s">
        <v>3</v>
      </c>
      <c r="D104" s="5" t="s">
        <v>453</v>
      </c>
      <c r="E104" s="4">
        <v>1800</v>
      </c>
    </row>
    <row r="105" spans="1:5" ht="15" x14ac:dyDescent="0.25">
      <c r="A105" s="5">
        <v>148</v>
      </c>
      <c r="B105" s="4" t="s">
        <v>462</v>
      </c>
      <c r="C105" s="5" t="s">
        <v>3</v>
      </c>
      <c r="D105" s="5" t="s">
        <v>4</v>
      </c>
      <c r="E105" s="4">
        <v>300</v>
      </c>
    </row>
    <row r="106" spans="1:5" ht="15" x14ac:dyDescent="0.25">
      <c r="A106" s="5">
        <v>149</v>
      </c>
      <c r="B106" s="4" t="s">
        <v>466</v>
      </c>
      <c r="C106" s="5" t="s">
        <v>3</v>
      </c>
      <c r="D106" s="5" t="s">
        <v>4</v>
      </c>
      <c r="E106" s="4">
        <v>400</v>
      </c>
    </row>
    <row r="107" spans="1:5" ht="15" x14ac:dyDescent="0.25">
      <c r="A107" s="5">
        <v>150</v>
      </c>
      <c r="B107" s="4" t="s">
        <v>656</v>
      </c>
      <c r="C107" s="5" t="s">
        <v>3</v>
      </c>
      <c r="D107" s="5" t="s">
        <v>4</v>
      </c>
      <c r="E107" s="4">
        <v>1000</v>
      </c>
    </row>
    <row r="108" spans="1:5" ht="15" x14ac:dyDescent="0.25">
      <c r="A108" s="5">
        <v>152</v>
      </c>
      <c r="B108" s="4" t="s">
        <v>474</v>
      </c>
      <c r="C108" s="5" t="s">
        <v>3</v>
      </c>
      <c r="D108" s="5" t="s">
        <v>4</v>
      </c>
      <c r="E108" s="4">
        <v>550</v>
      </c>
    </row>
    <row r="109" spans="1:5" ht="15" x14ac:dyDescent="0.25">
      <c r="A109" s="5">
        <v>153</v>
      </c>
      <c r="B109" s="4" t="s">
        <v>479</v>
      </c>
      <c r="C109" s="5" t="s">
        <v>3</v>
      </c>
      <c r="D109" s="5" t="s">
        <v>4</v>
      </c>
      <c r="E109" s="4">
        <v>450</v>
      </c>
    </row>
    <row r="110" spans="1:5" ht="15" x14ac:dyDescent="0.25">
      <c r="A110" s="5">
        <v>154</v>
      </c>
      <c r="B110" s="4" t="s">
        <v>484</v>
      </c>
      <c r="C110" s="5" t="s">
        <v>3</v>
      </c>
      <c r="D110" s="5" t="s">
        <v>4</v>
      </c>
      <c r="E110" s="4">
        <v>10000</v>
      </c>
    </row>
    <row r="111" spans="1:5" ht="15" x14ac:dyDescent="0.25">
      <c r="A111" s="5">
        <v>156</v>
      </c>
      <c r="B111" s="4" t="s">
        <v>492</v>
      </c>
      <c r="C111" s="5" t="s">
        <v>3</v>
      </c>
      <c r="D111" s="5" t="s">
        <v>4</v>
      </c>
      <c r="E111" s="4">
        <v>2400</v>
      </c>
    </row>
    <row r="112" spans="1:5" ht="15" x14ac:dyDescent="0.25">
      <c r="A112" s="5">
        <v>158</v>
      </c>
      <c r="B112" s="4" t="s">
        <v>500</v>
      </c>
      <c r="C112" s="5" t="s">
        <v>3</v>
      </c>
      <c r="D112" s="5" t="s">
        <v>4</v>
      </c>
      <c r="E112" s="4">
        <v>11000</v>
      </c>
    </row>
    <row r="113" spans="1:5" ht="30" x14ac:dyDescent="0.25">
      <c r="A113" s="5">
        <v>159</v>
      </c>
      <c r="B113" s="4" t="s">
        <v>504</v>
      </c>
      <c r="C113" s="5" t="s">
        <v>3</v>
      </c>
      <c r="D113" s="5" t="s">
        <v>4</v>
      </c>
      <c r="E113" s="4">
        <v>3000</v>
      </c>
    </row>
    <row r="114" spans="1:5" ht="15" x14ac:dyDescent="0.25">
      <c r="A114" s="5">
        <v>160</v>
      </c>
      <c r="B114" s="4" t="s">
        <v>508</v>
      </c>
      <c r="C114" s="5" t="s">
        <v>3</v>
      </c>
      <c r="D114" s="5" t="s">
        <v>4</v>
      </c>
      <c r="E114" s="4">
        <v>1300</v>
      </c>
    </row>
    <row r="115" spans="1:5" ht="15" x14ac:dyDescent="0.25">
      <c r="A115" s="5">
        <v>161</v>
      </c>
      <c r="B115" s="4" t="s">
        <v>512</v>
      </c>
      <c r="C115" s="5" t="s">
        <v>3</v>
      </c>
      <c r="D115" s="5" t="s">
        <v>4</v>
      </c>
      <c r="E115" s="4">
        <v>5600</v>
      </c>
    </row>
    <row r="116" spans="1:5" ht="30" x14ac:dyDescent="0.25">
      <c r="A116" s="5">
        <v>162</v>
      </c>
      <c r="B116" s="4" t="s">
        <v>516</v>
      </c>
      <c r="C116" s="5" t="s">
        <v>3</v>
      </c>
      <c r="D116" s="5" t="s">
        <v>4</v>
      </c>
      <c r="E116" s="4">
        <v>60000</v>
      </c>
    </row>
    <row r="117" spans="1:5" ht="45" x14ac:dyDescent="0.25">
      <c r="A117" s="5">
        <v>164</v>
      </c>
      <c r="B117" s="4" t="s">
        <v>524</v>
      </c>
      <c r="C117" s="5" t="s">
        <v>3</v>
      </c>
      <c r="D117" s="5" t="s">
        <v>4</v>
      </c>
      <c r="E117" s="4">
        <v>6200</v>
      </c>
    </row>
    <row r="118" spans="1:5" ht="15" x14ac:dyDescent="0.25">
      <c r="A118" s="5">
        <v>165</v>
      </c>
      <c r="B118" s="4" t="s">
        <v>528</v>
      </c>
      <c r="C118" s="5" t="s">
        <v>3</v>
      </c>
      <c r="D118" s="5" t="s">
        <v>4</v>
      </c>
      <c r="E118" s="4">
        <v>60</v>
      </c>
    </row>
    <row r="119" spans="1:5" ht="15" x14ac:dyDescent="0.25">
      <c r="A119" s="5">
        <v>166</v>
      </c>
      <c r="B119" s="4" t="s">
        <v>533</v>
      </c>
      <c r="C119" s="5" t="s">
        <v>3</v>
      </c>
      <c r="D119" s="5" t="s">
        <v>4</v>
      </c>
      <c r="E119" s="4">
        <v>1500</v>
      </c>
    </row>
    <row r="120" spans="1:5" ht="45" x14ac:dyDescent="0.25">
      <c r="A120" s="5">
        <v>167</v>
      </c>
      <c r="B120" s="4" t="s">
        <v>534</v>
      </c>
      <c r="C120" s="5" t="s">
        <v>3</v>
      </c>
      <c r="D120" s="5" t="s">
        <v>4</v>
      </c>
      <c r="E120" s="4">
        <v>1200</v>
      </c>
    </row>
    <row r="121" spans="1:5" ht="15" x14ac:dyDescent="0.25">
      <c r="A121" s="5">
        <v>168</v>
      </c>
      <c r="B121" s="4" t="s">
        <v>535</v>
      </c>
      <c r="C121" s="5" t="s">
        <v>3</v>
      </c>
      <c r="D121" s="5" t="s">
        <v>4</v>
      </c>
      <c r="E121" s="4">
        <v>2400</v>
      </c>
    </row>
    <row r="122" spans="1:5" ht="15" x14ac:dyDescent="0.25">
      <c r="A122" s="5">
        <v>172</v>
      </c>
      <c r="B122" s="4" t="s">
        <v>551</v>
      </c>
      <c r="C122" s="5" t="s">
        <v>3</v>
      </c>
      <c r="D122" s="5" t="s">
        <v>4</v>
      </c>
      <c r="E122" s="4">
        <v>50</v>
      </c>
    </row>
    <row r="123" spans="1:5" ht="15" x14ac:dyDescent="0.25">
      <c r="A123" s="5">
        <v>173</v>
      </c>
      <c r="B123" s="4" t="s">
        <v>555</v>
      </c>
      <c r="C123" s="5" t="s">
        <v>3</v>
      </c>
      <c r="D123" s="5" t="s">
        <v>4</v>
      </c>
      <c r="E123" s="4">
        <v>1000</v>
      </c>
    </row>
    <row r="124" spans="1:5" ht="15" x14ac:dyDescent="0.25">
      <c r="A124" s="5">
        <v>174</v>
      </c>
      <c r="B124" s="4" t="s">
        <v>559</v>
      </c>
      <c r="C124" s="5" t="s">
        <v>3</v>
      </c>
      <c r="D124" s="5" t="s">
        <v>4</v>
      </c>
      <c r="E124" s="4">
        <v>500</v>
      </c>
    </row>
    <row r="125" spans="1:5" ht="15" x14ac:dyDescent="0.25">
      <c r="A125" s="5">
        <v>175</v>
      </c>
      <c r="B125" s="4" t="s">
        <v>563</v>
      </c>
      <c r="C125" s="5" t="s">
        <v>3</v>
      </c>
      <c r="D125" s="5" t="s">
        <v>4</v>
      </c>
      <c r="E125" s="4">
        <v>22000</v>
      </c>
    </row>
    <row r="126" spans="1:5" ht="30" x14ac:dyDescent="0.25">
      <c r="A126" s="5">
        <v>176</v>
      </c>
      <c r="B126" s="4" t="s">
        <v>567</v>
      </c>
      <c r="C126" s="5" t="s">
        <v>3</v>
      </c>
      <c r="D126" s="5" t="s">
        <v>4</v>
      </c>
      <c r="E126" s="4">
        <v>14500</v>
      </c>
    </row>
    <row r="127" spans="1:5" ht="15" x14ac:dyDescent="0.25">
      <c r="A127" s="5">
        <v>178</v>
      </c>
      <c r="B127" s="4" t="s">
        <v>575</v>
      </c>
      <c r="C127" s="5" t="s">
        <v>3</v>
      </c>
      <c r="D127" s="5" t="s">
        <v>4</v>
      </c>
      <c r="E127" s="4">
        <v>19000</v>
      </c>
    </row>
    <row r="128" spans="1:5" ht="15" x14ac:dyDescent="0.25">
      <c r="A128" s="5">
        <v>179</v>
      </c>
      <c r="B128" s="4" t="s">
        <v>579</v>
      </c>
      <c r="C128" s="5" t="s">
        <v>3</v>
      </c>
      <c r="D128" s="5" t="s">
        <v>4</v>
      </c>
      <c r="E128" s="4">
        <v>2400</v>
      </c>
    </row>
    <row r="129" spans="1:5" ht="30" x14ac:dyDescent="0.25">
      <c r="A129" s="5">
        <v>180</v>
      </c>
      <c r="B129" s="4" t="s">
        <v>583</v>
      </c>
      <c r="C129" s="5" t="s">
        <v>3</v>
      </c>
      <c r="D129" s="5" t="s">
        <v>4</v>
      </c>
      <c r="E129" s="4">
        <v>1600</v>
      </c>
    </row>
    <row r="130" spans="1:5" ht="15" x14ac:dyDescent="0.25">
      <c r="A130" s="5">
        <v>182</v>
      </c>
      <c r="B130" s="4" t="s">
        <v>591</v>
      </c>
      <c r="C130" s="5" t="s">
        <v>3</v>
      </c>
      <c r="D130" s="5" t="s">
        <v>4</v>
      </c>
      <c r="E130" s="4">
        <v>2700</v>
      </c>
    </row>
    <row r="131" spans="1:5" ht="15" x14ac:dyDescent="0.25">
      <c r="A131" s="5">
        <v>183</v>
      </c>
      <c r="B131" s="4" t="s">
        <v>595</v>
      </c>
      <c r="C131" s="5" t="s">
        <v>3</v>
      </c>
      <c r="D131" s="5" t="s">
        <v>4</v>
      </c>
      <c r="E131" s="4">
        <v>510</v>
      </c>
    </row>
    <row r="132" spans="1:5" ht="30" x14ac:dyDescent="0.25">
      <c r="A132" s="5">
        <v>184</v>
      </c>
      <c r="B132" s="4" t="s">
        <v>596</v>
      </c>
      <c r="C132" s="5" t="s">
        <v>3</v>
      </c>
      <c r="D132" s="5" t="s">
        <v>4</v>
      </c>
      <c r="E132" s="4">
        <v>1000</v>
      </c>
    </row>
    <row r="133" spans="1:5" ht="15" x14ac:dyDescent="0.25">
      <c r="A133" s="5">
        <v>185</v>
      </c>
      <c r="B133" s="4" t="s">
        <v>597</v>
      </c>
      <c r="C133" s="5" t="s">
        <v>3</v>
      </c>
      <c r="D133" s="5" t="s">
        <v>4</v>
      </c>
      <c r="E133" s="4">
        <v>120</v>
      </c>
    </row>
    <row r="134" spans="1:5" ht="30" x14ac:dyDescent="0.25">
      <c r="A134" s="5">
        <v>187</v>
      </c>
      <c r="B134" s="4" t="s">
        <v>602</v>
      </c>
      <c r="C134" s="5" t="s">
        <v>3</v>
      </c>
      <c r="D134" s="5" t="s">
        <v>4</v>
      </c>
      <c r="E134" s="4">
        <v>780</v>
      </c>
    </row>
    <row r="135" spans="1:5" ht="30" x14ac:dyDescent="0.25">
      <c r="A135" s="5">
        <v>193</v>
      </c>
      <c r="B135" s="4" t="s">
        <v>617</v>
      </c>
      <c r="C135" s="5" t="s">
        <v>95</v>
      </c>
      <c r="D135" s="5" t="s">
        <v>4</v>
      </c>
      <c r="E135" s="4">
        <v>1000</v>
      </c>
    </row>
    <row r="136" spans="1:5" ht="30" x14ac:dyDescent="0.25">
      <c r="A136" s="5">
        <v>194</v>
      </c>
      <c r="B136" s="4" t="s">
        <v>621</v>
      </c>
      <c r="C136" s="5" t="s">
        <v>95</v>
      </c>
      <c r="D136" s="5" t="s">
        <v>4</v>
      </c>
      <c r="E136" s="4">
        <v>1100</v>
      </c>
    </row>
    <row r="137" spans="1:5" ht="30" x14ac:dyDescent="0.25">
      <c r="A137" s="5">
        <v>195</v>
      </c>
      <c r="B137" s="4" t="s">
        <v>625</v>
      </c>
      <c r="C137" s="5" t="s">
        <v>95</v>
      </c>
      <c r="D137" s="5" t="s">
        <v>4</v>
      </c>
      <c r="E137" s="4">
        <v>1200</v>
      </c>
    </row>
    <row r="138" spans="1:5" ht="30" x14ac:dyDescent="0.25">
      <c r="A138" s="5">
        <v>197</v>
      </c>
      <c r="B138" s="4" t="s">
        <v>632</v>
      </c>
      <c r="C138" s="5"/>
      <c r="D138" s="5" t="s">
        <v>4</v>
      </c>
      <c r="E138" s="4">
        <v>600</v>
      </c>
    </row>
    <row r="139" spans="1:5" ht="30" x14ac:dyDescent="0.25">
      <c r="A139" s="5"/>
      <c r="B139" s="4" t="s">
        <v>403</v>
      </c>
      <c r="C139" s="5" t="s">
        <v>3</v>
      </c>
      <c r="D139" s="5" t="s">
        <v>4</v>
      </c>
      <c r="E139" s="4">
        <v>1200</v>
      </c>
    </row>
    <row r="140" spans="1:5" ht="15" x14ac:dyDescent="0.25">
      <c r="A140" s="5"/>
      <c r="B140" s="4" t="s">
        <v>649</v>
      </c>
      <c r="C140" s="5"/>
      <c r="D140" s="5" t="s">
        <v>4</v>
      </c>
      <c r="E140" s="4">
        <v>50</v>
      </c>
    </row>
    <row r="141" spans="1:5" ht="15" x14ac:dyDescent="0.25">
      <c r="A141" s="5"/>
      <c r="B141" s="4" t="s">
        <v>650</v>
      </c>
      <c r="C141" s="5"/>
      <c r="D141" s="5" t="s">
        <v>4</v>
      </c>
      <c r="E141" s="4">
        <v>250</v>
      </c>
    </row>
    <row r="142" spans="1:5" ht="30" x14ac:dyDescent="0.25">
      <c r="A142" s="5"/>
      <c r="B142" s="4" t="s">
        <v>652</v>
      </c>
      <c r="C142" s="5"/>
      <c r="D142" s="5" t="s">
        <v>4</v>
      </c>
      <c r="E142" s="4">
        <v>100</v>
      </c>
    </row>
    <row r="143" spans="1:5" ht="30" x14ac:dyDescent="0.25">
      <c r="A143" s="5"/>
      <c r="B143" s="4" t="s">
        <v>654</v>
      </c>
      <c r="C143" s="5"/>
      <c r="D143" s="5" t="s">
        <v>4</v>
      </c>
      <c r="E143" s="4">
        <v>150</v>
      </c>
    </row>
    <row r="144" spans="1:5" x14ac:dyDescent="0.3">
      <c r="A144" s="3"/>
      <c r="B144" s="12" t="s">
        <v>643</v>
      </c>
      <c r="C144" s="10"/>
      <c r="D144" s="3"/>
      <c r="E144" s="3"/>
    </row>
    <row r="148" spans="5:5" x14ac:dyDescent="0.3">
      <c r="E148" s="16"/>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Տեխ.բնութագիր+հրավերի պահանջներ</vt:lpstr>
      <vt:lpstr>Sheet1</vt:lpstr>
      <vt:lpstr>рус</vt:lpstr>
      <vt:lpstr>cank dex 1</vt:lpstr>
      <vt:lpstr>Alteplaz</vt:lpstr>
      <vt:lpstr>heraci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2025-07-18T07:10:14Z</dcterms:modified>
</cp:coreProperties>
</file>